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<sst xmlns="http://schemas.openxmlformats.org/spreadsheetml/2006/main" count="398" uniqueCount="346">
  <si>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</si>
  <si>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</si>
  <si>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</si>
  <si>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</si>
  <si>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</si>
  <si>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</si>
  <si>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</si>
  <si>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</si>
  <si>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</si>
  <si>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</si>
  <si>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</si>
  <si>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</si>
  <si>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</si>
  <si>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</si>
  <si>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</si>
  <si>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</si>
  <si>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</si>
  <si>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</si>
  <si>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</si>
  <si>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</si>
  <si>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</si>
  <si>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</si>
  <si>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</si>
  <si>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</si>
  <si>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</si>
  <si>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</si>
  <si>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</si>
  <si>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</si>
  <si>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</si>
  <si>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</si>
  <si>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</si>
  <si>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</si>
  <si>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</si>
  <si>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</si>
  <si>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</si>
  <si>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</si>
  <si>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</si>
  <si>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</si>
  <si>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</si>
  <si>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</si>
  <si>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</si>
  <si>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</si>
  <si>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</si>
  <si>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</si>
  <si>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</si>
  <si>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</si>
  <si>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</si>
  <si>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</si>
  <si>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</si>
  <si>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</si>
  <si>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</si>
  <si>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</si>
  <si>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</si>
  <si>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</si>
  <si>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</si>
  <si>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</si>
  <si>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</si>
  <si>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</si>
  <si>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</si>
  <si>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</si>
  <si>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</si>
  <si>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</si>
  <si>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</si>
  <si>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</si>
  <si>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</si>
  <si>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</si>
  <si>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</si>
  <si>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</si>
  <si>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</si>
  <si>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</si>
  <si>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</si>
  <si>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</si>
  <si>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</si>
  <si>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</si>
  <si>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</si>
  <si>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</si>
  <si>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</si>
  <si>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</si>
  <si>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</si>
  <si>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</si>
  <si>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</si>
  <si>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</si>
  <si>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</si>
  <si>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</si>
  <si>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</si>
  <si>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</si>
  <si>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</si>
  <si>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</si>
  <si>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</si>
  <si>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</si>
  <si>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</si>
  <si>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</si>
  <si>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</si>
  <si>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</si>
  <si>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</si>
  <si>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</si>
  <si>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</si>
  <si>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</si>
  <si>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</si>
  <si>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</si>
  <si>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</si>
  <si>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</si>
  <si>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</si>
  <si>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</si>
  <si>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</si>
  <si>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</si>
  <si>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</si>
  <si>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</si>
  <si>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</si>
  <si>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</si>
  <si>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</si>
  <si>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</si>
  <si>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</si>
  <si>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</si>
  <si>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</si>
  <si>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</si>
  <si>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</si>
  <si>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</si>
  <si>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</si>
  <si>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</si>
  <si>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</si>
  <si>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</si>
  <si>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</si>
  <si>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</si>
  <si>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</si>
  <si>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</si>
  <si>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</si>
  <si>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</si>
  <si>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</si>
  <si>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</si>
  <si>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</si>
  <si>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</si>
  <si>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</si>
  <si>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</si>
  <si>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</si>
  <si>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</si>
  <si>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</si>
  <si>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</si>
  <si>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</si>
  <si>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</si>
  <si>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</si>
  <si>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</si>
  <si>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</si>
  <si>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</si>
  <si>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</si>
  <si>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</si>
  <si>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</si>
  <si>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</si>
  <si>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</si>
  <si>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</si>
  <si>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</si>
  <si>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</si>
  <si>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</si>
  <si>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</si>
  <si>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</si>
  <si>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</si>
  <si>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</si>
  <si>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</si>
  <si>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</si>
  <si>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</si>
  <si>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</si>
  <si>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</si>
  <si>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</si>
  <si>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</si>
  <si>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</si>
  <si>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</si>
  <si>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</si>
  <si>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</si>
  <si>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</si>
  <si>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</si>
  <si>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</si>
  <si>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</si>
  <si>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</si>
  <si>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</si>
  <si>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</si>
  <si>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</si>
  <si>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</si>
  <si>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</si>
  <si>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</si>
  <si>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</si>
  <si>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</si>
  <si>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</si>
  <si>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</si>
  <si>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</si>
  <si>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</si>
  <si>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</si>
  <si>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</si>
  <si>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</si>
  <si>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</si>
  <si>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</si>
  <si>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</si>
  <si>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</si>
  <si>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</si>
  <si>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</si>
  <si>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</si>
  <si>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</si>
  <si>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</si>
  <si>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</si>
  <si>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</si>
  <si>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</si>
  <si>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</si>
  <si>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</si>
  <si>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</si>
  <si>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</si>
  <si>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</si>
  <si>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</si>
  <si>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</si>
  <si>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</si>
  <si>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</si>
  <si>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</si>
  <si>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</si>
  <si>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</si>
  <si>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</si>
  <si>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</si>
  <si>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</si>
  <si>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</si>
  <si>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</si>
  <si>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</si>
  <si>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</si>
  <si>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</si>
  <si>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</si>
  <si>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</si>
  <si>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</si>
  <si>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</si>
  <si>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</si>
  <si>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</si>
  <si>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</si>
  <si>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</si>
  <si>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</si>
  <si>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</si>
  <si>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</si>
  <si>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</si>
  <si>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</si>
  <si>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</si>
  <si>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</si>
  <si>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</si>
  <si>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</si>
  <si>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</si>
  <si>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</si>
  <si>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</si>
  <si>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</si>
  <si>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</si>
  <si>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</si>
  <si>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</si>
  <si>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</si>
  <si>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</si>
  <si>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</si>
  <si>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</si>
  <si>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</si>
  <si>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</si>
  <si>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</si>
  <si>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</si>
  <si>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</si>
  <si>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</si>
  <si>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</si>
  <si>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</si>
  <si>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</si>
  <si>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</si>
  <si>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</si>
  <si>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</si>
  <si>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</si>
  <si>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</si>
  <si>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</si>
  <si>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</si>
  <si>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</si>
  <si>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</si>
  <si>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</si>
  <si>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</si>
  <si>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</si>
  <si>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</si>
  <si>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</si>
  <si>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</si>
  <si>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</si>
  <si>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</si>
  <si>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</si>
  <si>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</si>
  <si>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</si>
  <si>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</si>
  <si>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</si>
  <si>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</si>
  <si>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</si>
  <si>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</si>
  <si>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</si>
  <si>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</si>
  <si>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</si>
  <si>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</si>
  <si>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</si>
  <si>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</si>
  <si>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</si>
  <si>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</si>
  <si>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</si>
  <si>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</si>
  <si>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</si>
  <si>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</si>
  <si>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</si>
  <si>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</si>
  <si>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</si>
  <si>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</si>
  <si>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</si>
  <si>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</si>
  <si>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</si>
  <si>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</si>
  <si>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</si>
  <si>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</si>
  <si>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</si>
  <si>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</si>
  <si>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</si>
  <si>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</si>
  <si>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</si>
  <si>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</si>
  <si>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</si>
  <si>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</si>
  <si>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</si>
  <si>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</si>
  <si>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</si>
  <si>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</si>
  <si>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</si>
  <si>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</si>
  <si>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</si>
  <si>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</si>
  <si>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</si>
  <si>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</si>
  <si>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30.06.2012.</t>
  </si>
  <si>
    <t>3557049</t>
  </si>
  <si>
    <t>080004306</t>
  </si>
  <si>
    <t>28921978587</t>
  </si>
  <si>
    <t>HEP d.d.</t>
  </si>
  <si>
    <t>10 000</t>
  </si>
  <si>
    <t>ZAGREB</t>
  </si>
  <si>
    <t>Ulica grada Vukovara 37</t>
  </si>
  <si>
    <t>www.hep.hr</t>
  </si>
  <si>
    <t>Zagreb</t>
  </si>
  <si>
    <t>Grad Zagreb</t>
  </si>
  <si>
    <t>NE</t>
  </si>
  <si>
    <t>3513</t>
  </si>
  <si>
    <t>Marija Vlah</t>
  </si>
  <si>
    <t>6321-433</t>
  </si>
  <si>
    <t>6322-204</t>
  </si>
  <si>
    <t>marija.vlah@hep.hr</t>
  </si>
  <si>
    <t>Zlatko Koračević</t>
  </si>
  <si>
    <t>stanje na dan 30.lipnja 2012.</t>
  </si>
  <si>
    <t>Obveznik: HEP d.d.</t>
  </si>
  <si>
    <t>u razdoblju od 01.siječnja do 30.lipnja 2012.</t>
  </si>
  <si>
    <t>u razdoblju od 01.01. do 30.lipnja 2012.</t>
  </si>
  <si>
    <t>Prethodna godina 31.12.2011.</t>
  </si>
  <si>
    <t>za razdoblje od 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</si>
</sst>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ija.vlah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247</v>
      </c>
      <c r="B1" s="165"/>
      <c r="C1" s="16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248</v>
      </c>
      <c r="B2" s="183"/>
      <c r="C2" s="183"/>
      <c r="D2" s="184"/>
      <c r="E2" s="119" t="s">
        <v>321</v>
      </c>
      <c r="F2" s="12"/>
      <c r="G2" s="13" t="s">
        <v>249</v>
      </c>
      <c r="H2" s="119" t="s">
        <v>322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5" t="s">
        <v>250</v>
      </c>
      <c r="B6" s="156"/>
      <c r="C6" s="171" t="s">
        <v>323</v>
      </c>
      <c r="D6" s="17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251</v>
      </c>
      <c r="B8" s="189"/>
      <c r="C8" s="171" t="s">
        <v>324</v>
      </c>
      <c r="D8" s="17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0" t="s">
        <v>252</v>
      </c>
      <c r="B10" s="180"/>
      <c r="C10" s="171" t="s">
        <v>325</v>
      </c>
      <c r="D10" s="17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5" t="s">
        <v>253</v>
      </c>
      <c r="B12" s="156"/>
      <c r="C12" s="145" t="s">
        <v>326</v>
      </c>
      <c r="D12" s="177"/>
      <c r="E12" s="177"/>
      <c r="F12" s="177"/>
      <c r="G12" s="177"/>
      <c r="H12" s="177"/>
      <c r="I12" s="15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5" t="s">
        <v>254</v>
      </c>
      <c r="B14" s="156"/>
      <c r="C14" s="178" t="s">
        <v>327</v>
      </c>
      <c r="D14" s="179"/>
      <c r="E14" s="16"/>
      <c r="F14" s="145" t="s">
        <v>328</v>
      </c>
      <c r="G14" s="177"/>
      <c r="H14" s="177"/>
      <c r="I14" s="15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5" t="s">
        <v>255</v>
      </c>
      <c r="B16" s="156"/>
      <c r="C16" s="145" t="s">
        <v>329</v>
      </c>
      <c r="D16" s="177"/>
      <c r="E16" s="177"/>
      <c r="F16" s="177"/>
      <c r="G16" s="177"/>
      <c r="H16" s="177"/>
      <c r="I16" s="15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5" t="s">
        <v>256</v>
      </c>
      <c r="B18" s="156"/>
      <c r="C18" s="131"/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5" t="s">
        <v>257</v>
      </c>
      <c r="B20" s="156"/>
      <c r="C20" s="175" t="s">
        <v>330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5" t="s">
        <v>258</v>
      </c>
      <c r="B22" s="156"/>
      <c r="C22" s="120">
        <v>133</v>
      </c>
      <c r="D22" s="145" t="s">
        <v>331</v>
      </c>
      <c r="E22" s="142"/>
      <c r="F22" s="138"/>
      <c r="G22" s="15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5" t="s">
        <v>259</v>
      </c>
      <c r="B24" s="156"/>
      <c r="C24" s="120">
        <v>21</v>
      </c>
      <c r="D24" s="145" t="s">
        <v>332</v>
      </c>
      <c r="E24" s="142"/>
      <c r="F24" s="142"/>
      <c r="G24" s="138"/>
      <c r="H24" s="51" t="s">
        <v>260</v>
      </c>
      <c r="I24" s="121">
        <v>430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55" t="s">
        <v>261</v>
      </c>
      <c r="B26" s="156"/>
      <c r="C26" s="122" t="s">
        <v>333</v>
      </c>
      <c r="D26" s="25"/>
      <c r="E26" s="33"/>
      <c r="F26" s="24"/>
      <c r="G26" s="134" t="s">
        <v>262</v>
      </c>
      <c r="H26" s="156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35" t="s">
        <v>263</v>
      </c>
      <c r="B28" s="136"/>
      <c r="C28" s="137"/>
      <c r="D28" s="137"/>
      <c r="E28" s="127" t="s">
        <v>264</v>
      </c>
      <c r="F28" s="128"/>
      <c r="G28" s="128"/>
      <c r="H28" s="129" t="s">
        <v>265</v>
      </c>
      <c r="I28" s="13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69"/>
      <c r="H30" s="171"/>
      <c r="I30" s="172"/>
      <c r="J30" s="10"/>
      <c r="K30" s="10"/>
      <c r="L30" s="10"/>
    </row>
    <row r="31" spans="1:12" ht="12.75">
      <c r="A31" s="93"/>
      <c r="B31" s="22"/>
      <c r="C31" s="21"/>
      <c r="D31" s="140"/>
      <c r="E31" s="140"/>
      <c r="F31" s="140"/>
      <c r="G31" s="141"/>
      <c r="H31" s="16"/>
      <c r="I31" s="100"/>
      <c r="J31" s="10"/>
      <c r="K31" s="10"/>
      <c r="L31" s="10"/>
    </row>
    <row r="32" spans="1:12" ht="12.75">
      <c r="A32" s="168"/>
      <c r="B32" s="169"/>
      <c r="C32" s="169"/>
      <c r="D32" s="170"/>
      <c r="E32" s="168"/>
      <c r="F32" s="169"/>
      <c r="G32" s="169"/>
      <c r="H32" s="171"/>
      <c r="I32" s="17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71"/>
      <c r="I34" s="17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71"/>
      <c r="I36" s="172"/>
      <c r="J36" s="10"/>
      <c r="K36" s="10"/>
      <c r="L36" s="10"/>
    </row>
    <row r="37" spans="1:12" ht="12.75">
      <c r="A37" s="102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71"/>
      <c r="I38" s="17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71"/>
      <c r="I40" s="17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0" t="s">
        <v>266</v>
      </c>
      <c r="B44" s="151"/>
      <c r="C44" s="171"/>
      <c r="D44" s="172"/>
      <c r="E44" s="26"/>
      <c r="F44" s="145"/>
      <c r="G44" s="169"/>
      <c r="H44" s="169"/>
      <c r="I44" s="170"/>
      <c r="J44" s="10"/>
      <c r="K44" s="10"/>
      <c r="L44" s="10"/>
    </row>
    <row r="45" spans="1:12" ht="12.75">
      <c r="A45" s="102"/>
      <c r="B45" s="30"/>
      <c r="C45" s="166"/>
      <c r="D45" s="167"/>
      <c r="E45" s="16"/>
      <c r="F45" s="166"/>
      <c r="G45" s="146"/>
      <c r="H45" s="35"/>
      <c r="I45" s="106"/>
      <c r="J45" s="10"/>
      <c r="K45" s="10"/>
      <c r="L45" s="10"/>
    </row>
    <row r="46" spans="1:12" ht="12.75">
      <c r="A46" s="150" t="s">
        <v>267</v>
      </c>
      <c r="B46" s="151"/>
      <c r="C46" s="145" t="s">
        <v>335</v>
      </c>
      <c r="D46" s="147"/>
      <c r="E46" s="147"/>
      <c r="F46" s="147"/>
      <c r="G46" s="147"/>
      <c r="H46" s="147"/>
      <c r="I46" s="139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0" t="s">
        <v>269</v>
      </c>
      <c r="B48" s="151"/>
      <c r="C48" s="157" t="s">
        <v>336</v>
      </c>
      <c r="D48" s="153"/>
      <c r="E48" s="154"/>
      <c r="F48" s="16"/>
      <c r="G48" s="51" t="s">
        <v>270</v>
      </c>
      <c r="H48" s="157" t="s">
        <v>337</v>
      </c>
      <c r="I48" s="15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0" t="s">
        <v>256</v>
      </c>
      <c r="B50" s="151"/>
      <c r="C50" s="152" t="s">
        <v>338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5" t="s">
        <v>271</v>
      </c>
      <c r="B52" s="156"/>
      <c r="C52" s="157" t="s">
        <v>339</v>
      </c>
      <c r="D52" s="153"/>
      <c r="E52" s="153"/>
      <c r="F52" s="153"/>
      <c r="G52" s="153"/>
      <c r="H52" s="153"/>
      <c r="I52" s="158"/>
      <c r="J52" s="10"/>
      <c r="K52" s="10"/>
      <c r="L52" s="10"/>
    </row>
    <row r="53" spans="1:12" ht="12.75">
      <c r="A53" s="107"/>
      <c r="B53" s="20"/>
      <c r="C53" s="173" t="s">
        <v>272</v>
      </c>
      <c r="D53" s="173"/>
      <c r="E53" s="173"/>
      <c r="F53" s="173"/>
      <c r="G53" s="173"/>
      <c r="H53" s="17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59" t="s">
        <v>273</v>
      </c>
      <c r="C55" s="160"/>
      <c r="D55" s="160"/>
      <c r="E55" s="16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61" t="s">
        <v>304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.75">
      <c r="A57" s="107"/>
      <c r="B57" s="161" t="s">
        <v>305</v>
      </c>
      <c r="C57" s="162"/>
      <c r="D57" s="162"/>
      <c r="E57" s="162"/>
      <c r="F57" s="162"/>
      <c r="G57" s="162"/>
      <c r="H57" s="162"/>
      <c r="I57" s="109"/>
      <c r="J57" s="10"/>
      <c r="K57" s="10"/>
      <c r="L57" s="10"/>
    </row>
    <row r="58" spans="1:12" ht="12.75">
      <c r="A58" s="107"/>
      <c r="B58" s="161" t="s">
        <v>306</v>
      </c>
      <c r="C58" s="162"/>
      <c r="D58" s="162"/>
      <c r="E58" s="162"/>
      <c r="F58" s="162"/>
      <c r="G58" s="162"/>
      <c r="H58" s="162"/>
      <c r="I58" s="163"/>
      <c r="J58" s="10"/>
      <c r="K58" s="10"/>
      <c r="L58" s="10"/>
    </row>
    <row r="59" spans="1:12" ht="12.75">
      <c r="A59" s="107"/>
      <c r="B59" s="161" t="s">
        <v>307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74" t="s">
        <v>276</v>
      </c>
      <c r="H62" s="143"/>
      <c r="I62" s="14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48"/>
      <c r="H63" s="14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0" r:id="rId2" display="marija.vlah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3">
      <selection activeCell="A116" sqref="A116:K11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33.7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277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21673198</v>
      </c>
      <c r="K8" s="53">
        <f>K9+K16+K26+K35+K39</f>
        <v>21000083</v>
      </c>
    </row>
    <row r="9" spans="1:11" ht="12.75">
      <c r="A9" s="208" t="s">
        <v>204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78405</v>
      </c>
      <c r="K9" s="53">
        <f>SUM(K10:K15)</f>
        <v>78525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13512</v>
      </c>
      <c r="K11" s="7">
        <v>11962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207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208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64893</v>
      </c>
      <c r="K14" s="7">
        <v>66563</v>
      </c>
    </row>
    <row r="15" spans="1:11" ht="12.75">
      <c r="A15" s="208" t="s">
        <v>209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205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744746</v>
      </c>
      <c r="K16" s="53">
        <f>SUM(K17:K25)</f>
        <v>746805</v>
      </c>
    </row>
    <row r="17" spans="1:11" ht="12.75">
      <c r="A17" s="208" t="s">
        <v>210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27620</v>
      </c>
      <c r="K17" s="7">
        <v>27620</v>
      </c>
    </row>
    <row r="18" spans="1:11" ht="12.75">
      <c r="A18" s="208" t="s">
        <v>246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76350</v>
      </c>
      <c r="K18" s="7">
        <v>75274</v>
      </c>
    </row>
    <row r="19" spans="1:11" ht="12.75">
      <c r="A19" s="208" t="s">
        <v>211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108978</v>
      </c>
      <c r="K19" s="7">
        <v>85796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4272</v>
      </c>
      <c r="K20" s="7">
        <v>3726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327872</v>
      </c>
      <c r="K22" s="7">
        <v>327250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191306</v>
      </c>
      <c r="K23" s="7">
        <v>218791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338</v>
      </c>
      <c r="K24" s="7">
        <v>338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8010</v>
      </c>
      <c r="K25" s="7">
        <v>8010</v>
      </c>
    </row>
    <row r="26" spans="1:11" ht="12.75">
      <c r="A26" s="208" t="s">
        <v>189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2412769</v>
      </c>
      <c r="K26" s="53">
        <f>SUM(K27:K34)</f>
        <v>2402708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1939935</v>
      </c>
      <c r="K27" s="7">
        <v>1939955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351408</v>
      </c>
      <c r="K28" s="7">
        <v>336460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511</v>
      </c>
      <c r="K32" s="7">
        <v>511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120915</v>
      </c>
      <c r="K33" s="7">
        <v>125782</v>
      </c>
    </row>
    <row r="34" spans="1:11" ht="12.75">
      <c r="A34" s="208" t="s">
        <v>182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183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18388674</v>
      </c>
      <c r="K35" s="53">
        <f>SUM(K36:K38)</f>
        <v>17727169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18387465</v>
      </c>
      <c r="K36" s="7">
        <v>17726020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1209</v>
      </c>
      <c r="K37" s="7">
        <v>1149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48604</v>
      </c>
      <c r="K39" s="7">
        <v>44876</v>
      </c>
    </row>
    <row r="40" spans="1:11" ht="12.75">
      <c r="A40" s="197" t="s">
        <v>239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6094282</v>
      </c>
      <c r="K40" s="53">
        <f>K41+K49+K56+K64</f>
        <v>7226058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25880</v>
      </c>
      <c r="K41" s="53">
        <f>SUM(K42:K48)</f>
        <v>24117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25880</v>
      </c>
      <c r="K42" s="7">
        <v>24117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5740671</v>
      </c>
      <c r="K49" s="53">
        <f>SUM(K50:K55)</f>
        <v>7069875</v>
      </c>
    </row>
    <row r="50" spans="1:11" ht="12.75">
      <c r="A50" s="208" t="s">
        <v>199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5568649</v>
      </c>
      <c r="K50" s="7">
        <v>7053042</v>
      </c>
    </row>
    <row r="51" spans="1:11" ht="12.75">
      <c r="A51" s="208" t="s">
        <v>200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20208</v>
      </c>
      <c r="K51" s="7">
        <v>6325</v>
      </c>
    </row>
    <row r="52" spans="1:11" ht="12.75">
      <c r="A52" s="208" t="s">
        <v>201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202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112</v>
      </c>
      <c r="K53" s="7">
        <v>208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133183</v>
      </c>
      <c r="K54" s="7">
        <v>1772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18519</v>
      </c>
      <c r="K55" s="7">
        <v>8528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58811</v>
      </c>
      <c r="K56" s="53">
        <f>SUM(K57:K63)</f>
        <v>57116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58474</v>
      </c>
      <c r="K58" s="7">
        <v>55964</v>
      </c>
    </row>
    <row r="59" spans="1:11" ht="12.75">
      <c r="A59" s="208" t="s">
        <v>241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337</v>
      </c>
      <c r="K62" s="7">
        <v>1152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206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268920</v>
      </c>
      <c r="K64" s="7">
        <v>74950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31007</v>
      </c>
      <c r="K65" s="7">
        <v>28560</v>
      </c>
    </row>
    <row r="66" spans="1:11" ht="12.75">
      <c r="A66" s="197" t="s">
        <v>240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27798487</v>
      </c>
      <c r="K66" s="53">
        <f>K7+K8+K40+K65</f>
        <v>28254701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2317474</v>
      </c>
      <c r="K67" s="8">
        <v>2258925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190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19990883</v>
      </c>
      <c r="K69" s="54">
        <f>K70+K71+K72+K78+K79+K82+K85</f>
        <v>20040999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19792159</v>
      </c>
      <c r="K70" s="7">
        <v>19792159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-438958</v>
      </c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167583</v>
      </c>
      <c r="K72" s="53">
        <f>K73+K74-K75+K76+K77</f>
        <v>191088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103647</v>
      </c>
      <c r="K73" s="7">
        <v>127152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63936</v>
      </c>
      <c r="K77" s="7">
        <v>63936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237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7635</v>
      </c>
    </row>
    <row r="80" spans="1:11" ht="12.75">
      <c r="A80" s="217" t="s">
        <v>168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7635</v>
      </c>
    </row>
    <row r="81" spans="1:11" ht="12.75">
      <c r="A81" s="217" t="s">
        <v>169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238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470099</v>
      </c>
      <c r="K82" s="53">
        <f>K83-K84</f>
        <v>50117</v>
      </c>
    </row>
    <row r="83" spans="1:11" ht="12.75">
      <c r="A83" s="217" t="s">
        <v>170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470099</v>
      </c>
      <c r="K83" s="7">
        <v>50117</v>
      </c>
    </row>
    <row r="84" spans="1:11" ht="12.75">
      <c r="A84" s="217" t="s">
        <v>171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172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40013</v>
      </c>
      <c r="K86" s="53">
        <f>SUM(K87:K89)</f>
        <v>39112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10219</v>
      </c>
      <c r="K87" s="7">
        <v>10219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29794</v>
      </c>
      <c r="K89" s="7">
        <v>28893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4397247</v>
      </c>
      <c r="K90" s="53">
        <f>SUM(K91:K99)</f>
        <v>4593266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178980</v>
      </c>
      <c r="K91" s="7">
        <v>170610</v>
      </c>
    </row>
    <row r="92" spans="1:11" ht="12.75">
      <c r="A92" s="208" t="s">
        <v>242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2548439</v>
      </c>
      <c r="K93" s="7">
        <v>2781769</v>
      </c>
    </row>
    <row r="94" spans="1:11" ht="12.75">
      <c r="A94" s="208" t="s">
        <v>243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244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1634</v>
      </c>
      <c r="K95" s="7">
        <v>1513</v>
      </c>
    </row>
    <row r="96" spans="1:11" ht="12.75">
      <c r="A96" s="208" t="s">
        <v>245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965202</v>
      </c>
      <c r="K96" s="7">
        <v>918780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702992</v>
      </c>
      <c r="K98" s="7">
        <v>720594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3365279</v>
      </c>
      <c r="K100" s="53">
        <f>SUM(K101:K112)</f>
        <v>3576296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913273</v>
      </c>
      <c r="K101" s="7">
        <v>463711</v>
      </c>
    </row>
    <row r="102" spans="1:11" ht="12.75">
      <c r="A102" s="208" t="s">
        <v>242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2806</v>
      </c>
      <c r="K102" s="7">
        <v>2804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1747340</v>
      </c>
      <c r="K103" s="7">
        <v>2157480</v>
      </c>
    </row>
    <row r="104" spans="1:11" ht="12.75">
      <c r="A104" s="208" t="s">
        <v>243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244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503711</v>
      </c>
      <c r="K105" s="7">
        <v>772046</v>
      </c>
    </row>
    <row r="106" spans="1:11" ht="12.75">
      <c r="A106" s="208" t="s">
        <v>245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93380</v>
      </c>
      <c r="K106" s="7">
        <v>93380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5606</v>
      </c>
      <c r="K108" s="7">
        <v>6473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54740</v>
      </c>
      <c r="K109" s="7">
        <v>34409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44423</v>
      </c>
      <c r="K112" s="7">
        <v>45993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5065</v>
      </c>
      <c r="K113" s="7">
        <v>5028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27798487</v>
      </c>
      <c r="K114" s="53">
        <f>K69+K86+K90+K100+K113</f>
        <v>28254701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2317474</v>
      </c>
      <c r="K115" s="8">
        <v>2258925</v>
      </c>
    </row>
    <row r="116" spans="1:11" ht="12.75">
      <c r="A116" s="214" t="s">
        <v>308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185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309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35" sqref="M3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278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6114028</v>
      </c>
      <c r="K7" s="54">
        <f>SUM(K8:K9)</f>
        <v>2838169</v>
      </c>
      <c r="L7" s="54">
        <f>SUM(L8:L9)</f>
        <v>6213110</v>
      </c>
      <c r="M7" s="54">
        <f>SUM(M8:M9)</f>
        <v>3011170</v>
      </c>
    </row>
    <row r="8" spans="1:13" ht="12.75">
      <c r="A8" s="197" t="s">
        <v>151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5808889</v>
      </c>
      <c r="K8" s="7">
        <v>2678990</v>
      </c>
      <c r="L8" s="7">
        <v>5976609</v>
      </c>
      <c r="M8" s="7">
        <v>2893274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305139</v>
      </c>
      <c r="K9" s="7">
        <v>159179</v>
      </c>
      <c r="L9" s="7">
        <v>236501</v>
      </c>
      <c r="M9" s="7">
        <v>117896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5727929</v>
      </c>
      <c r="K10" s="53">
        <f>K11+K12+K16+K20+K21+K22+K25+K26</f>
        <v>2868427</v>
      </c>
      <c r="L10" s="53">
        <f>L11+L12+L16+L20+L21+L22+L25+L26</f>
        <v>6500554</v>
      </c>
      <c r="M10" s="53">
        <f>M11+M12+M16+M20+M21+M22+M25+M26</f>
        <v>3048821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5463477</v>
      </c>
      <c r="K12" s="53">
        <f>SUM(K13:K15)</f>
        <v>2710453</v>
      </c>
      <c r="L12" s="53">
        <f>SUM(L13:L15)</f>
        <v>6283420</v>
      </c>
      <c r="M12" s="53">
        <f>SUM(M13:M15)</f>
        <v>2942823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1693177</v>
      </c>
      <c r="K13" s="7">
        <v>980292</v>
      </c>
      <c r="L13" s="7">
        <v>2253102</v>
      </c>
      <c r="M13" s="7">
        <v>1108752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695</v>
      </c>
      <c r="K14" s="7">
        <v>383</v>
      </c>
      <c r="L14" s="7">
        <v>479</v>
      </c>
      <c r="M14" s="7">
        <v>205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3769605</v>
      </c>
      <c r="K15" s="7">
        <v>1729778</v>
      </c>
      <c r="L15" s="7">
        <v>4029839</v>
      </c>
      <c r="M15" s="7">
        <v>1833866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37527</v>
      </c>
      <c r="K16" s="53">
        <f>SUM(K17:K19)</f>
        <v>18893</v>
      </c>
      <c r="L16" s="53">
        <f>SUM(L17:L19)</f>
        <v>39163</v>
      </c>
      <c r="M16" s="53">
        <f>SUM(M17:M19)</f>
        <v>19750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21054</v>
      </c>
      <c r="K17" s="7">
        <v>10588</v>
      </c>
      <c r="L17" s="7">
        <v>21695</v>
      </c>
      <c r="M17" s="7">
        <v>10964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10965</v>
      </c>
      <c r="K18" s="7">
        <v>5532</v>
      </c>
      <c r="L18" s="7">
        <v>11920</v>
      </c>
      <c r="M18" s="7">
        <v>6086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5508</v>
      </c>
      <c r="K19" s="7">
        <v>2773</v>
      </c>
      <c r="L19" s="7">
        <v>5548</v>
      </c>
      <c r="M19" s="7">
        <v>2700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35214</v>
      </c>
      <c r="K20" s="7">
        <v>17346</v>
      </c>
      <c r="L20" s="7">
        <v>30628</v>
      </c>
      <c r="M20" s="7">
        <v>14279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115673</v>
      </c>
      <c r="K21" s="7">
        <v>76710</v>
      </c>
      <c r="L21" s="7">
        <v>85777</v>
      </c>
      <c r="M21" s="7">
        <v>43518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75347</v>
      </c>
      <c r="K22" s="53">
        <f>SUM(K23:K24)</f>
        <v>44421</v>
      </c>
      <c r="L22" s="53">
        <f>SUM(L23:L24)</f>
        <v>61522</v>
      </c>
      <c r="M22" s="53">
        <f>SUM(M23:M24)</f>
        <v>28422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75347</v>
      </c>
      <c r="K24" s="7">
        <v>44421</v>
      </c>
      <c r="L24" s="7">
        <v>61522</v>
      </c>
      <c r="M24" s="7">
        <v>28422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691</v>
      </c>
      <c r="K26" s="7">
        <v>604</v>
      </c>
      <c r="L26" s="7">
        <v>44</v>
      </c>
      <c r="M26" s="7">
        <v>29</v>
      </c>
    </row>
    <row r="27" spans="1:13" ht="12.75">
      <c r="A27" s="197" t="s">
        <v>212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644601</v>
      </c>
      <c r="K27" s="53">
        <f>SUM(K28:K32)</f>
        <v>589545</v>
      </c>
      <c r="L27" s="53">
        <f>SUM(L28:L32)</f>
        <v>499604</v>
      </c>
      <c r="M27" s="53">
        <f>SUM(M28:M32)</f>
        <v>409360</v>
      </c>
    </row>
    <row r="28" spans="1:13" ht="22.5" customHeight="1">
      <c r="A28" s="197" t="s">
        <v>226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74682</v>
      </c>
      <c r="K28" s="7">
        <v>39108</v>
      </c>
      <c r="L28" s="7">
        <v>83807</v>
      </c>
      <c r="M28" s="7">
        <v>41815</v>
      </c>
    </row>
    <row r="29" spans="1:13" ht="23.25" customHeight="1">
      <c r="A29" s="197" t="s">
        <v>154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26487</v>
      </c>
      <c r="K29" s="7">
        <v>10069</v>
      </c>
      <c r="L29" s="7">
        <v>22881</v>
      </c>
      <c r="M29" s="7"/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540367</v>
      </c>
      <c r="K30" s="7">
        <v>540368</v>
      </c>
      <c r="L30" s="7">
        <v>388049</v>
      </c>
      <c r="M30" s="7">
        <v>388049</v>
      </c>
    </row>
    <row r="31" spans="1:13" ht="12.75">
      <c r="A31" s="197" t="s">
        <v>222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3065</v>
      </c>
      <c r="K31" s="7"/>
      <c r="L31" s="7">
        <v>4867</v>
      </c>
      <c r="M31" s="7">
        <v>-20504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213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122365</v>
      </c>
      <c r="K33" s="53">
        <f>SUM(K34:K37)</f>
        <v>64521</v>
      </c>
      <c r="L33" s="53">
        <f>SUM(L34:L37)</f>
        <v>158315</v>
      </c>
      <c r="M33" s="53">
        <f>SUM(M34:M37)</f>
        <v>104792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>
        <v>191</v>
      </c>
      <c r="M34" s="7">
        <v>79</v>
      </c>
    </row>
    <row r="35" spans="1:13" ht="24" customHeight="1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121250</v>
      </c>
      <c r="K35" s="7">
        <v>63406</v>
      </c>
      <c r="L35" s="7">
        <v>158124</v>
      </c>
      <c r="M35" s="7">
        <v>104713</v>
      </c>
    </row>
    <row r="36" spans="1:13" ht="12.75">
      <c r="A36" s="197" t="s">
        <v>223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1115</v>
      </c>
      <c r="K37" s="7">
        <v>1115</v>
      </c>
      <c r="L37" s="7"/>
      <c r="M37" s="7"/>
    </row>
    <row r="38" spans="1:13" ht="12.75">
      <c r="A38" s="197" t="s">
        <v>194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195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225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6758629</v>
      </c>
      <c r="K42" s="53">
        <f>K7+K27+K38+K40</f>
        <v>3427714</v>
      </c>
      <c r="L42" s="53">
        <f>L7+L27+L38+L40</f>
        <v>6712714</v>
      </c>
      <c r="M42" s="53">
        <f>M7+M27+M38+M40</f>
        <v>3420530</v>
      </c>
    </row>
    <row r="43" spans="1:13" ht="12.75">
      <c r="A43" s="197" t="s">
        <v>215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5850294</v>
      </c>
      <c r="K43" s="53">
        <f>K10+K33+K39+K41</f>
        <v>2932948</v>
      </c>
      <c r="L43" s="53">
        <f>L10+L33+L39+L41</f>
        <v>6658869</v>
      </c>
      <c r="M43" s="53">
        <f>M10+M33+M39+M41</f>
        <v>3153613</v>
      </c>
    </row>
    <row r="44" spans="1:13" ht="12.75">
      <c r="A44" s="197" t="s">
        <v>235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908335</v>
      </c>
      <c r="K44" s="53">
        <f>K42-K43</f>
        <v>494766</v>
      </c>
      <c r="L44" s="53">
        <f>L42-L43</f>
        <v>53845</v>
      </c>
      <c r="M44" s="53">
        <f>M42-M43</f>
        <v>266917</v>
      </c>
    </row>
    <row r="45" spans="1:13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908335</v>
      </c>
      <c r="K45" s="53">
        <f>IF(K42&gt;K43,K42-K43,0)</f>
        <v>494766</v>
      </c>
      <c r="L45" s="53">
        <f>IF(L42&gt;L43,L42-L43,0)</f>
        <v>53845</v>
      </c>
      <c r="M45" s="53">
        <f>IF(M42&gt;M43,M42-M43,0)</f>
        <v>266917</v>
      </c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216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>
        <v>3728</v>
      </c>
      <c r="M47" s="7">
        <v>3728</v>
      </c>
    </row>
    <row r="48" spans="1:13" ht="12.75">
      <c r="A48" s="197" t="s">
        <v>236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908335</v>
      </c>
      <c r="K48" s="53">
        <f>K44-K47</f>
        <v>494766</v>
      </c>
      <c r="L48" s="53">
        <f>L44-L47</f>
        <v>50117</v>
      </c>
      <c r="M48" s="53">
        <f>M44-M47</f>
        <v>263189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908335</v>
      </c>
      <c r="K49" s="53">
        <f>IF(K48&gt;0,K48,0)</f>
        <v>494766</v>
      </c>
      <c r="L49" s="53">
        <f>IF(L48&gt;0,L48,0)</f>
        <v>50117</v>
      </c>
      <c r="M49" s="53">
        <f>IF(M48&gt;0,M48,0)</f>
        <v>263189</v>
      </c>
    </row>
    <row r="50" spans="1:13" ht="12.75">
      <c r="A50" s="241" t="s">
        <v>219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310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186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233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234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203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908335</v>
      </c>
      <c r="K56" s="6">
        <v>494766</v>
      </c>
      <c r="L56" s="6">
        <v>50117</v>
      </c>
      <c r="M56" s="6">
        <v>263189</v>
      </c>
    </row>
    <row r="57" spans="1:13" ht="12.75">
      <c r="A57" s="197" t="s">
        <v>220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2699</v>
      </c>
      <c r="K57" s="53">
        <f>SUM(K58:K64)</f>
        <v>2699</v>
      </c>
      <c r="L57" s="53">
        <f>SUM(L58:L64)</f>
        <v>0</v>
      </c>
      <c r="M57" s="53">
        <f>SUM(M58:M64)</f>
        <v>0</v>
      </c>
    </row>
    <row r="58" spans="1:13" ht="12.75">
      <c r="A58" s="197" t="s">
        <v>227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22.5" customHeight="1">
      <c r="A59" s="197" t="s">
        <v>228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25.5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2699</v>
      </c>
      <c r="K60" s="7">
        <v>2699</v>
      </c>
      <c r="L60" s="7"/>
      <c r="M60" s="7"/>
    </row>
    <row r="61" spans="1:13" ht="12.75">
      <c r="A61" s="197" t="s">
        <v>229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230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231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232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221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192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2699</v>
      </c>
      <c r="K66" s="53">
        <f>K57-K65</f>
        <v>2699</v>
      </c>
      <c r="L66" s="53">
        <f>L57-L65</f>
        <v>0</v>
      </c>
      <c r="M66" s="53">
        <f>M57-M65</f>
        <v>0</v>
      </c>
    </row>
    <row r="67" spans="1:13" ht="12.75">
      <c r="A67" s="197" t="s">
        <v>193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911034</v>
      </c>
      <c r="K67" s="61">
        <f>K56+K66</f>
        <v>497465</v>
      </c>
      <c r="L67" s="61">
        <f>L56+L66</f>
        <v>50117</v>
      </c>
      <c r="M67" s="61">
        <f>M56+M66</f>
        <v>263189</v>
      </c>
    </row>
    <row r="68" spans="1:13" ht="12.75" customHeight="1">
      <c r="A68" s="248" t="s">
        <v>311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233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29" sqref="O2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281</v>
      </c>
      <c r="K5" s="69" t="s">
        <v>282</v>
      </c>
    </row>
    <row r="6" spans="1:11" ht="12.75">
      <c r="A6" s="214" t="s">
        <v>155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156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157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158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177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178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179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167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159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173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160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174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281</v>
      </c>
      <c r="K5" s="73" t="s">
        <v>282</v>
      </c>
    </row>
    <row r="6" spans="1:11" ht="12.75">
      <c r="A6" s="214" t="s">
        <v>155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8313997</v>
      </c>
      <c r="K7" s="7">
        <v>8253476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8227</v>
      </c>
      <c r="K8" s="7">
        <v>1496</v>
      </c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132278</v>
      </c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131</v>
      </c>
      <c r="K11" s="7">
        <v>169</v>
      </c>
    </row>
    <row r="12" spans="1:11" ht="12.75">
      <c r="A12" s="197" t="s">
        <v>197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8322355</v>
      </c>
      <c r="K12" s="53">
        <f>SUM(K7:K11)</f>
        <v>8387419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>
        <v>6884082</v>
      </c>
      <c r="K13" s="7">
        <v>8623813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31754</v>
      </c>
      <c r="K14" s="7">
        <v>33124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120220</v>
      </c>
      <c r="K16" s="7">
        <v>128854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871000</v>
      </c>
      <c r="K17" s="7">
        <v>650524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>
        <v>116328</v>
      </c>
      <c r="K18" s="7">
        <v>103265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8023384</v>
      </c>
      <c r="K19" s="53">
        <f>SUM(K13:K18)</f>
        <v>9539580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298971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1152161</v>
      </c>
    </row>
    <row r="22" spans="1:11" ht="12.75">
      <c r="A22" s="214" t="s">
        <v>158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164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471</v>
      </c>
      <c r="K23" s="7">
        <v>92</v>
      </c>
    </row>
    <row r="24" spans="1:11" ht="12.75">
      <c r="A24" s="208" t="s">
        <v>165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388064</v>
      </c>
    </row>
    <row r="27" spans="1:11" ht="12.75">
      <c r="A27" s="208" t="s">
        <v>166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>
        <v>159725</v>
      </c>
      <c r="K27" s="7">
        <v>48</v>
      </c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160196</v>
      </c>
      <c r="K28" s="53">
        <f>SUM(K23:K27)</f>
        <v>388204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62322</v>
      </c>
      <c r="K29" s="7">
        <v>35453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>
        <v>100</v>
      </c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62422</v>
      </c>
      <c r="K32" s="53">
        <f>SUM(K29:K31)</f>
        <v>35453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97774</v>
      </c>
      <c r="K33" s="53">
        <f>IF(K28&gt;K32,K28-K32,0)</f>
        <v>352751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159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173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462498</v>
      </c>
      <c r="K37" s="7">
        <v>1311587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>
        <v>1253</v>
      </c>
      <c r="K38" s="7">
        <v>101</v>
      </c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463751</v>
      </c>
      <c r="K39" s="53">
        <f>SUM(K36:K38)</f>
        <v>1311688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1174711</v>
      </c>
      <c r="K40" s="7">
        <v>656864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>
        <v>53805</v>
      </c>
      <c r="K44" s="7">
        <v>49585</v>
      </c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1228516</v>
      </c>
      <c r="K45" s="53">
        <f>SUM(K40:K44)</f>
        <v>706449</v>
      </c>
    </row>
    <row r="46" spans="1:11" ht="12.75">
      <c r="A46" s="197" t="s">
        <v>161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605239</v>
      </c>
    </row>
    <row r="47" spans="1:11" ht="12.75">
      <c r="A47" s="197" t="s">
        <v>162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764765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368020</v>
      </c>
      <c r="K49" s="53">
        <f>IF(K21-K20+K34-K33+K47-K46&gt;0,K21-K20+K34-K33+K47-K46,0)</f>
        <v>194171</v>
      </c>
    </row>
    <row r="50" spans="1:11" ht="12.75">
      <c r="A50" s="197" t="s">
        <v>160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680306</v>
      </c>
      <c r="K50" s="7">
        <v>269121</v>
      </c>
    </row>
    <row r="51" spans="1:11" ht="12.75">
      <c r="A51" s="197" t="s">
        <v>174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175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>
        <v>368020</v>
      </c>
      <c r="K52" s="7">
        <v>194171</v>
      </c>
    </row>
    <row r="53" spans="1:11" ht="12.75">
      <c r="A53" s="211" t="s">
        <v>176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v>312286</v>
      </c>
      <c r="K53" s="61">
        <v>74950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8" t="s">
        <v>345</v>
      </c>
      <c r="D2" s="288"/>
      <c r="E2" s="289"/>
      <c r="F2" s="43" t="s">
        <v>249</v>
      </c>
      <c r="G2" s="284" t="s">
        <v>322</v>
      </c>
      <c r="H2" s="285"/>
      <c r="I2" s="74"/>
      <c r="J2" s="74"/>
      <c r="K2" s="74"/>
      <c r="L2" s="77"/>
    </row>
    <row r="3" spans="1:11" ht="33.75">
      <c r="A3" s="286" t="s">
        <v>59</v>
      </c>
      <c r="B3" s="286"/>
      <c r="C3" s="286"/>
      <c r="D3" s="286"/>
      <c r="E3" s="286"/>
      <c r="F3" s="286"/>
      <c r="G3" s="286"/>
      <c r="H3" s="286"/>
      <c r="I3" s="80" t="s">
        <v>303</v>
      </c>
      <c r="J3" s="81" t="s">
        <v>344</v>
      </c>
      <c r="K3" s="81" t="s">
        <v>150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3">
        <v>2</v>
      </c>
      <c r="J4" s="82" t="s">
        <v>281</v>
      </c>
      <c r="K4" s="82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19792159</v>
      </c>
      <c r="K5" s="45">
        <v>19792159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-438958</v>
      </c>
      <c r="K6" s="46"/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167583</v>
      </c>
      <c r="K7" s="46">
        <v>191088</v>
      </c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4">
        <v>4</v>
      </c>
      <c r="J8" s="46"/>
      <c r="K8" s="46">
        <v>7636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470099</v>
      </c>
      <c r="K9" s="46">
        <v>50117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19990883</v>
      </c>
      <c r="K14" s="78">
        <f>SUM(K5:K13)</f>
        <v>20041000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-32199</v>
      </c>
      <c r="K20" s="46">
        <v>50117</v>
      </c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-32199</v>
      </c>
      <c r="K21" s="79">
        <f>SUM(K15:K20)</f>
        <v>50117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300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301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302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G2:H2"/>
    <mergeCell ref="A3:H3"/>
    <mergeCell ref="A4:H4"/>
    <mergeCell ref="C2:E2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D65536 F1:IV65536 E1 E3:E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Nataša Godler</cp:lastModifiedBy>
  <cp:lastPrinted>2012-07-23T11:55:24Z</cp:lastPrinted>
  <dcterms:created xsi:type="dcterms:W3CDTF">2008-10-17T11:51:54Z</dcterms:created>
  <dcterms:modified xsi:type="dcterms:W3CDTF">2012-07-25T08:50:42Z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