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state="hidden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<sst xmlns="http://schemas.openxmlformats.org/spreadsheetml/2006/main" count="398" uniqueCount="347">
  <si>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</si>
  <si>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</si>
  <si>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</si>
  <si>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</si>
  <si>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</si>
  <si>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</si>
  <si>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</si>
  <si>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</si>
  <si>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</si>
  <si>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</si>
  <si>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</si>
  <si>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</si>
  <si>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</si>
  <si>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</si>
  <si>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</si>
  <si>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</si>
  <si>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</si>
  <si>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</si>
  <si>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</si>
  <si>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</si>
  <si>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</si>
  <si>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</si>
  <si>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</si>
  <si>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</si>
  <si>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</si>
  <si>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</si>
  <si>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</si>
  <si>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</si>
  <si>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</si>
  <si>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</si>
  <si>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</si>
  <si>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</si>
  <si>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</si>
  <si>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</si>
  <si>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</si>
  <si>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</si>
  <si>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</si>
  <si>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</si>
  <si>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</si>
  <si>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</si>
  <si>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</si>
  <si>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</si>
  <si>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</si>
  <si>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</si>
  <si>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</si>
  <si>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</si>
  <si>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</si>
  <si>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</si>
  <si>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</si>
  <si>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</si>
  <si>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</si>
  <si>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</si>
  <si>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</si>
  <si>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</si>
  <si>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</si>
  <si>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</si>
  <si>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</si>
  <si>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</si>
  <si>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</si>
  <si>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</si>
  <si>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</si>
  <si>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</si>
  <si>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</si>
  <si>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</si>
  <si>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</si>
  <si>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</si>
  <si>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</si>
  <si>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</si>
  <si>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</si>
  <si>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</si>
  <si>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</si>
  <si>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</si>
  <si>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</si>
  <si>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</si>
  <si>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</si>
  <si>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</si>
  <si>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</si>
  <si>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</si>
  <si>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</si>
  <si>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</si>
  <si>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</si>
  <si>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</si>
  <si>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</si>
  <si>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</si>
  <si>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</si>
  <si>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</si>
  <si>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</si>
  <si>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</si>
  <si>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</si>
  <si>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</si>
  <si>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</si>
  <si>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</si>
  <si>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</si>
  <si>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</si>
  <si>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</si>
  <si>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</si>
  <si>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</si>
  <si>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</si>
  <si>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</si>
  <si>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</si>
  <si>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</si>
  <si>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</si>
  <si>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</si>
  <si>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</si>
  <si>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</si>
  <si>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</si>
  <si>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</si>
  <si>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</si>
  <si>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</si>
  <si>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</si>
  <si>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</si>
  <si>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</si>
  <si>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</si>
  <si>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</si>
  <si>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</si>
  <si>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</si>
  <si>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</si>
  <si>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</si>
  <si>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</si>
  <si>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</si>
  <si>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</si>
  <si>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</si>
  <si>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</si>
  <si>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</si>
  <si>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</si>
  <si>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</si>
  <si>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</si>
  <si>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</si>
  <si>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</si>
  <si>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</si>
  <si>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</si>
  <si>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</si>
  <si>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</si>
  <si>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</si>
  <si>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</si>
  <si>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</si>
  <si>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</si>
  <si>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</si>
  <si>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</si>
  <si>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</si>
  <si>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</si>
  <si>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</si>
  <si>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</si>
  <si>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</si>
  <si>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</si>
  <si>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</si>
  <si>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</si>
  <si>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</si>
  <si>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</si>
  <si>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</si>
  <si>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</si>
  <si>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</si>
  <si>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</si>
  <si>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</si>
  <si>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</si>
  <si>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</si>
  <si>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</si>
  <si>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</si>
  <si>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</si>
  <si>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</si>
  <si>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</si>
  <si>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</si>
  <si>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</si>
  <si>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</si>
  <si>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</si>
  <si>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</si>
  <si>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</si>
  <si>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</si>
  <si>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</si>
  <si>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</si>
  <si>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</si>
  <si>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</si>
  <si>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</si>
  <si>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</si>
  <si>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</si>
  <si>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</si>
  <si>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</si>
  <si>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</si>
  <si>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</si>
  <si>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</si>
  <si>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</si>
  <si>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</si>
  <si>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</si>
  <si>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</si>
  <si>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</si>
  <si>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</si>
  <si>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</si>
  <si>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</si>
  <si>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</si>
  <si>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</si>
  <si>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</si>
  <si>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</si>
  <si>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</si>
  <si>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</si>
  <si>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</si>
  <si>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</si>
  <si>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</si>
  <si>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</si>
  <si>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</si>
  <si>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</si>
  <si>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</si>
  <si>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</si>
  <si>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</si>
  <si>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</si>
  <si>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</si>
  <si>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</si>
  <si>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</si>
  <si>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</si>
  <si>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</si>
  <si>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</si>
  <si>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</si>
  <si>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</si>
  <si>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</si>
  <si>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</si>
  <si>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</si>
  <si>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</si>
  <si>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</si>
  <si>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</si>
  <si>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</si>
  <si>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</si>
  <si>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</si>
  <si>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</si>
  <si>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</si>
  <si>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</si>
  <si>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</si>
  <si>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</si>
  <si>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</si>
  <si>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</si>
  <si>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</si>
  <si>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</si>
  <si>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</si>
  <si>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</si>
  <si>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</si>
  <si>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</si>
  <si>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</si>
  <si>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</si>
  <si>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</si>
  <si>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</si>
  <si>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</si>
  <si>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</si>
  <si>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</si>
  <si>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</si>
  <si>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</si>
  <si>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</si>
  <si>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</si>
  <si>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</si>
  <si>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</si>
  <si>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</si>
  <si>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</si>
  <si>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</si>
  <si>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</si>
  <si>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</si>
  <si>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</si>
  <si>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</si>
  <si>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</si>
  <si>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</si>
  <si>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</si>
  <si>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</si>
  <si>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</si>
  <si>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</si>
  <si>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</si>
  <si>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</si>
  <si>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</si>
  <si>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</si>
  <si>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</si>
  <si>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</si>
  <si>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</si>
  <si>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</si>
  <si>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</si>
  <si>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</si>
  <si>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</si>
  <si>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</si>
  <si>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</si>
  <si>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</si>
  <si>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</si>
  <si>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</si>
  <si>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</si>
  <si>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</si>
  <si>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</si>
  <si>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</si>
  <si>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</si>
  <si>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</si>
  <si>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</si>
  <si>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</si>
  <si>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</si>
  <si>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</si>
  <si>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</si>
  <si>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</si>
  <si>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</si>
  <si>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</si>
  <si>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</si>
  <si>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</si>
  <si>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</si>
  <si>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</si>
  <si>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</si>
  <si>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</si>
  <si>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</si>
  <si>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</si>
  <si>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</si>
  <si>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</si>
  <si>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</si>
  <si>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</si>
  <si>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</si>
  <si>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</si>
  <si>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</si>
  <si>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</si>
  <si>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</si>
  <si>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</si>
  <si>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</si>
  <si>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</si>
  <si>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</si>
  <si>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</si>
  <si>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</si>
  <si>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</si>
  <si>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</si>
  <si>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</si>
  <si>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</si>
  <si>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</si>
  <si>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</si>
  <si>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</si>
  <si>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3557049</t>
  </si>
  <si>
    <t>080004306</t>
  </si>
  <si>
    <t>28921978587</t>
  </si>
  <si>
    <t>Zagreb</t>
  </si>
  <si>
    <t>Ulica grada Vukovara 37</t>
  </si>
  <si>
    <t>www.hep.hr</t>
  </si>
  <si>
    <t>Grad Zagreb</t>
  </si>
  <si>
    <t>HRVATSKA ELEKTROPRIVREDA d.d.</t>
  </si>
  <si>
    <t xml:space="preserve">Obveznik: </t>
  </si>
  <si>
    <t>NE</t>
  </si>
  <si>
    <t>3513</t>
  </si>
  <si>
    <t>016322204</t>
  </si>
  <si>
    <t>Obveznik: HEP d.d.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</si>
  <si>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</si>
  <si>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- u 000 kn -</t>
  </si>
  <si>
    <t>- u 000 kn -</t>
  </si>
  <si>
    <t>Perica Jukić</t>
  </si>
  <si>
    <t>Nataša Godler</t>
  </si>
  <si>
    <t>natasa.godler@hep.hr</t>
  </si>
  <si>
    <t>016321862</t>
  </si>
  <si>
    <t xml:space="preserve"> </t>
  </si>
  <si>
    <t xml:space="preserve">u razdoblju  do </t>
  </si>
  <si>
    <t>30.06.2017.</t>
  </si>
  <si>
    <t>stanje na dan 30.06.2017.</t>
  </si>
  <si>
    <t>u razdoblju 01.01.2017. do 30.06.2017.</t>
  </si>
  <si>
    <t>01.01.2017.</t>
  </si>
  <si>
    <t>hep@hep.hr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</si>
</sst>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1" fillId="0" borderId="30" xfId="0" applyNumberFormat="1" applyFont="1" applyFill="1" applyBorder="1" applyAlignment="1">
      <alignment horizontal="right" vertical="top" wrapText="1"/>
    </xf>
    <xf numFmtId="0" fontId="3" fillId="0" borderId="28" xfId="57" applyFont="1" applyBorder="1" applyAlignment="1">
      <alignment horizontal="left"/>
      <protection/>
    </xf>
    <xf numFmtId="0" fontId="3" fillId="0" borderId="28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2" fillId="33" borderId="16" xfId="57" applyFont="1" applyFill="1" applyBorder="1" applyAlignment="1" applyProtection="1">
      <alignment horizontal="left" vertical="center"/>
      <protection hidden="1" locked="0"/>
    </xf>
    <xf numFmtId="0" fontId="2" fillId="33" borderId="28" xfId="57" applyFont="1" applyFill="1" applyBorder="1" applyAlignment="1" applyProtection="1">
      <alignment horizontal="center" vertical="center"/>
      <protection hidden="1" locked="0"/>
    </xf>
    <xf numFmtId="49" fontId="2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2" fillId="35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2" fillId="35" borderId="21" xfId="57" applyFont="1" applyFill="1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35" borderId="34" xfId="57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>
      <alignment horizontal="center" vertical="center" wrapText="1"/>
    </xf>
    <xf numFmtId="0" fontId="2" fillId="35" borderId="21" xfId="57" applyFont="1" applyFill="1" applyBorder="1" applyAlignment="1" applyProtection="1">
      <alignment horizontal="left" vertical="center"/>
      <protection hidden="1" locked="0"/>
    </xf>
    <xf numFmtId="0" fontId="3" fillId="0" borderId="34" xfId="57" applyFont="1" applyBorder="1" applyAlignment="1">
      <alignment horizontal="left"/>
      <protection/>
    </xf>
    <xf numFmtId="0" fontId="3" fillId="0" borderId="35" xfId="57" applyFont="1" applyBorder="1" applyAlignment="1">
      <alignment horizontal="left"/>
      <protection/>
    </xf>
    <xf numFmtId="49" fontId="2" fillId="35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2" fillId="35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49" fontId="2" fillId="35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49" fontId="2" fillId="35" borderId="21" xfId="57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natasa.godler@hep.hr" TargetMode="External" /><Relationship Id="rId3" Type="http://schemas.openxmlformats.org/officeDocument/2006/relationships/hyperlink" Target="mailto:hep@he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246</v>
      </c>
      <c r="B1" s="141"/>
      <c r="C1" s="141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86" t="s">
        <v>247</v>
      </c>
      <c r="B2" s="187"/>
      <c r="C2" s="187"/>
      <c r="D2" s="188"/>
      <c r="E2" s="105">
        <v>42736</v>
      </c>
      <c r="F2" s="12"/>
      <c r="G2" s="13" t="s">
        <v>248</v>
      </c>
      <c r="H2" s="105" t="s">
        <v>342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89" t="s">
        <v>314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28" t="s">
        <v>249</v>
      </c>
      <c r="B6" s="129"/>
      <c r="C6" s="184" t="s">
        <v>320</v>
      </c>
      <c r="D6" s="185"/>
      <c r="E6" s="27"/>
      <c r="F6" s="27"/>
      <c r="G6" s="27"/>
      <c r="H6" s="27"/>
      <c r="I6" s="85"/>
      <c r="J6" s="10"/>
      <c r="K6" s="10"/>
      <c r="L6" s="10"/>
    </row>
    <row r="7" spans="1:12" ht="12.75">
      <c r="A7" s="86"/>
      <c r="B7" s="22"/>
      <c r="C7" s="16"/>
      <c r="D7" s="16"/>
      <c r="E7" s="27"/>
      <c r="F7" s="27"/>
      <c r="G7" s="27"/>
      <c r="H7" s="27"/>
      <c r="I7" s="85"/>
      <c r="J7" s="10"/>
      <c r="K7" s="10"/>
      <c r="L7" s="10"/>
    </row>
    <row r="8" spans="1:12" ht="12.75">
      <c r="A8" s="192" t="s">
        <v>250</v>
      </c>
      <c r="B8" s="193"/>
      <c r="C8" s="184" t="s">
        <v>321</v>
      </c>
      <c r="D8" s="185"/>
      <c r="E8" s="27"/>
      <c r="F8" s="27"/>
      <c r="G8" s="27"/>
      <c r="H8" s="27"/>
      <c r="I8" s="87"/>
      <c r="J8" s="10"/>
      <c r="K8" s="10"/>
      <c r="L8" s="10"/>
    </row>
    <row r="9" spans="1:12" ht="12.75">
      <c r="A9" s="88"/>
      <c r="B9" s="43"/>
      <c r="C9" s="20"/>
      <c r="D9" s="25"/>
      <c r="E9" s="16"/>
      <c r="F9" s="16"/>
      <c r="G9" s="16"/>
      <c r="H9" s="16"/>
      <c r="I9" s="87"/>
      <c r="J9" s="10"/>
      <c r="K9" s="10"/>
      <c r="L9" s="10"/>
    </row>
    <row r="10" spans="1:12" ht="12.75">
      <c r="A10" s="123" t="s">
        <v>251</v>
      </c>
      <c r="B10" s="182"/>
      <c r="C10" s="184" t="s">
        <v>322</v>
      </c>
      <c r="D10" s="185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28" t="s">
        <v>252</v>
      </c>
      <c r="B12" s="129"/>
      <c r="C12" s="168" t="s">
        <v>327</v>
      </c>
      <c r="D12" s="174"/>
      <c r="E12" s="174"/>
      <c r="F12" s="174"/>
      <c r="G12" s="174"/>
      <c r="H12" s="174"/>
      <c r="I12" s="131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28" t="s">
        <v>253</v>
      </c>
      <c r="B14" s="129"/>
      <c r="C14" s="172">
        <v>10000</v>
      </c>
      <c r="D14" s="173"/>
      <c r="E14" s="16"/>
      <c r="F14" s="168" t="s">
        <v>323</v>
      </c>
      <c r="G14" s="174"/>
      <c r="H14" s="174"/>
      <c r="I14" s="131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28" t="s">
        <v>254</v>
      </c>
      <c r="B16" s="129"/>
      <c r="C16" s="168" t="s">
        <v>324</v>
      </c>
      <c r="D16" s="174"/>
      <c r="E16" s="174"/>
      <c r="F16" s="174"/>
      <c r="G16" s="174"/>
      <c r="H16" s="174"/>
      <c r="I16" s="131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28" t="s">
        <v>255</v>
      </c>
      <c r="B18" s="129"/>
      <c r="C18" s="175" t="s">
        <v>346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28" t="s">
        <v>256</v>
      </c>
      <c r="B20" s="129"/>
      <c r="C20" s="175" t="s">
        <v>325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28" t="s">
        <v>257</v>
      </c>
      <c r="B22" s="129"/>
      <c r="C22" s="106">
        <v>133</v>
      </c>
      <c r="D22" s="168" t="s">
        <v>323</v>
      </c>
      <c r="E22" s="169"/>
      <c r="F22" s="170"/>
      <c r="G22" s="128"/>
      <c r="H22" s="171"/>
      <c r="I22" s="89"/>
      <c r="J22" s="10"/>
      <c r="K22" s="10"/>
      <c r="L22" s="10"/>
    </row>
    <row r="23" spans="1:12" ht="12.75">
      <c r="A23" s="86"/>
      <c r="B23" s="22"/>
      <c r="C23" s="16"/>
      <c r="D23" s="23"/>
      <c r="E23" s="23"/>
      <c r="F23" s="23"/>
      <c r="G23" s="23"/>
      <c r="H23" s="16"/>
      <c r="I23" s="87"/>
      <c r="J23" s="10"/>
      <c r="K23" s="10"/>
      <c r="L23" s="10"/>
    </row>
    <row r="24" spans="1:12" ht="12.75">
      <c r="A24" s="128" t="s">
        <v>258</v>
      </c>
      <c r="B24" s="129"/>
      <c r="C24" s="106">
        <v>21</v>
      </c>
      <c r="D24" s="168" t="s">
        <v>326</v>
      </c>
      <c r="E24" s="169"/>
      <c r="F24" s="169"/>
      <c r="G24" s="170"/>
      <c r="H24" s="44" t="s">
        <v>259</v>
      </c>
      <c r="I24" s="107">
        <v>440</v>
      </c>
      <c r="J24" s="10"/>
      <c r="K24" s="10"/>
      <c r="L24" s="10"/>
    </row>
    <row r="25" spans="1:12" ht="12.75">
      <c r="A25" s="86"/>
      <c r="B25" s="22"/>
      <c r="C25" s="16"/>
      <c r="D25" s="23"/>
      <c r="E25" s="23"/>
      <c r="F25" s="23"/>
      <c r="G25" s="22"/>
      <c r="H25" s="22" t="s">
        <v>315</v>
      </c>
      <c r="I25" s="90"/>
      <c r="J25" s="10"/>
      <c r="K25" s="10"/>
      <c r="L25" s="10"/>
    </row>
    <row r="26" spans="1:12" ht="12.75">
      <c r="A26" s="128" t="s">
        <v>260</v>
      </c>
      <c r="B26" s="129"/>
      <c r="C26" s="108" t="s">
        <v>329</v>
      </c>
      <c r="D26" s="24"/>
      <c r="E26" s="28"/>
      <c r="F26" s="23"/>
      <c r="G26" s="147" t="s">
        <v>261</v>
      </c>
      <c r="H26" s="129"/>
      <c r="I26" s="109" t="s">
        <v>330</v>
      </c>
      <c r="J26" s="10"/>
      <c r="K26" s="10"/>
      <c r="L26" s="10"/>
    </row>
    <row r="27" spans="1:12" ht="12.75">
      <c r="A27" s="86"/>
      <c r="B27" s="22"/>
      <c r="C27" s="16"/>
      <c r="D27" s="23"/>
      <c r="E27" s="23"/>
      <c r="F27" s="23"/>
      <c r="G27" s="23"/>
      <c r="H27" s="16"/>
      <c r="I27" s="91"/>
      <c r="J27" s="10"/>
      <c r="K27" s="10"/>
      <c r="L27" s="10"/>
    </row>
    <row r="28" spans="1:12" ht="12.75">
      <c r="A28" s="148" t="s">
        <v>262</v>
      </c>
      <c r="B28" s="149"/>
      <c r="C28" s="150"/>
      <c r="D28" s="150"/>
      <c r="E28" s="178" t="s">
        <v>263</v>
      </c>
      <c r="F28" s="179"/>
      <c r="G28" s="179"/>
      <c r="H28" s="180" t="s">
        <v>264</v>
      </c>
      <c r="I28" s="181"/>
      <c r="J28" s="10"/>
      <c r="K28" s="10"/>
      <c r="L28" s="10"/>
    </row>
    <row r="29" spans="1:12" ht="12.75">
      <c r="A29" s="92"/>
      <c r="B29" s="28"/>
      <c r="C29" s="28"/>
      <c r="D29" s="25"/>
      <c r="E29" s="16"/>
      <c r="F29" s="16"/>
      <c r="G29" s="16"/>
      <c r="H29" s="26"/>
      <c r="I29" s="91"/>
      <c r="J29" s="10"/>
      <c r="K29" s="10"/>
      <c r="L29" s="10"/>
    </row>
    <row r="30" spans="1:12" ht="12.75">
      <c r="A30" s="142"/>
      <c r="B30" s="160"/>
      <c r="C30" s="160"/>
      <c r="D30" s="161"/>
      <c r="E30" s="162"/>
      <c r="F30" s="163"/>
      <c r="G30" s="164"/>
      <c r="H30" s="165"/>
      <c r="I30" s="166"/>
      <c r="J30" s="10"/>
      <c r="K30" s="10"/>
      <c r="L30" s="10"/>
    </row>
    <row r="31" spans="1:12" ht="12.75">
      <c r="A31" s="153"/>
      <c r="B31" s="154"/>
      <c r="C31" s="154"/>
      <c r="D31" s="155"/>
      <c r="E31" s="144"/>
      <c r="F31" s="145"/>
      <c r="G31" s="146"/>
      <c r="H31" s="151"/>
      <c r="I31" s="152"/>
      <c r="J31" s="10"/>
      <c r="K31" s="10"/>
      <c r="L31" s="10"/>
    </row>
    <row r="32" spans="1:12" ht="12.75">
      <c r="A32" s="153"/>
      <c r="B32" s="154"/>
      <c r="C32" s="154"/>
      <c r="D32" s="155"/>
      <c r="E32" s="144"/>
      <c r="F32" s="145"/>
      <c r="G32" s="146"/>
      <c r="H32" s="167"/>
      <c r="I32" s="152"/>
      <c r="J32" s="10"/>
      <c r="K32" s="10"/>
      <c r="L32" s="10"/>
    </row>
    <row r="33" spans="1:12" ht="12.75">
      <c r="A33" s="153"/>
      <c r="B33" s="154"/>
      <c r="C33" s="154"/>
      <c r="D33" s="155"/>
      <c r="E33" s="144"/>
      <c r="F33" s="145"/>
      <c r="G33" s="146"/>
      <c r="H33" s="167"/>
      <c r="I33" s="152"/>
      <c r="J33" s="10"/>
      <c r="K33" s="10"/>
      <c r="L33" s="10"/>
    </row>
    <row r="34" spans="1:12" ht="12.75">
      <c r="A34" s="114"/>
      <c r="B34" s="113"/>
      <c r="C34" s="111"/>
      <c r="D34" s="111"/>
      <c r="E34" s="115"/>
      <c r="F34" s="112"/>
      <c r="G34" s="112"/>
      <c r="H34" s="116"/>
      <c r="I34" s="117"/>
      <c r="J34" s="10"/>
      <c r="K34" s="10"/>
      <c r="L34" s="10"/>
    </row>
    <row r="35" spans="1:12" ht="12.75">
      <c r="A35" s="123" t="s">
        <v>265</v>
      </c>
      <c r="B35" s="124"/>
      <c r="C35" s="142" t="s">
        <v>337</v>
      </c>
      <c r="D35" s="143"/>
      <c r="E35" s="143"/>
      <c r="F35" s="143"/>
      <c r="G35" s="143"/>
      <c r="H35" s="143"/>
      <c r="I35" s="143"/>
      <c r="J35" s="10"/>
      <c r="K35" s="10"/>
      <c r="L35" s="10"/>
    </row>
    <row r="36" spans="1:12" ht="12.75">
      <c r="A36" s="86"/>
      <c r="B36" s="22"/>
      <c r="C36" s="21" t="s">
        <v>266</v>
      </c>
      <c r="D36" s="16"/>
      <c r="E36" s="16"/>
      <c r="F36" s="16"/>
      <c r="G36" s="16"/>
      <c r="H36" s="16"/>
      <c r="I36" s="87"/>
      <c r="J36" s="10"/>
      <c r="K36" s="10"/>
      <c r="L36" s="10"/>
    </row>
    <row r="37" spans="1:12" ht="12.75">
      <c r="A37" s="123" t="s">
        <v>267</v>
      </c>
      <c r="B37" s="124"/>
      <c r="C37" s="156" t="s">
        <v>339</v>
      </c>
      <c r="D37" s="157"/>
      <c r="E37" s="158"/>
      <c r="F37" s="16"/>
      <c r="G37" s="44" t="s">
        <v>268</v>
      </c>
      <c r="H37" s="156" t="s">
        <v>331</v>
      </c>
      <c r="I37" s="158"/>
      <c r="J37" s="10"/>
      <c r="K37" s="10"/>
      <c r="L37" s="10"/>
    </row>
    <row r="38" spans="1:12" ht="12.75">
      <c r="A38" s="86"/>
      <c r="B38" s="22"/>
      <c r="C38" s="21"/>
      <c r="D38" s="16"/>
      <c r="E38" s="16"/>
      <c r="F38" s="16"/>
      <c r="G38" s="16"/>
      <c r="H38" s="16"/>
      <c r="I38" s="87"/>
      <c r="J38" s="10"/>
      <c r="K38" s="10"/>
      <c r="L38" s="10"/>
    </row>
    <row r="39" spans="1:12" ht="12.75">
      <c r="A39" s="123" t="s">
        <v>255</v>
      </c>
      <c r="B39" s="124"/>
      <c r="C39" s="125" t="s">
        <v>338</v>
      </c>
      <c r="D39" s="126"/>
      <c r="E39" s="126"/>
      <c r="F39" s="126"/>
      <c r="G39" s="126"/>
      <c r="H39" s="126"/>
      <c r="I39" s="127"/>
      <c r="J39" s="10"/>
      <c r="K39" s="10"/>
      <c r="L39" s="10"/>
    </row>
    <row r="40" spans="1:12" ht="12.75">
      <c r="A40" s="86"/>
      <c r="B40" s="22"/>
      <c r="C40" s="16"/>
      <c r="D40" s="16"/>
      <c r="E40" s="16"/>
      <c r="F40" s="16"/>
      <c r="G40" s="16"/>
      <c r="H40" s="16"/>
      <c r="I40" s="87"/>
      <c r="J40" s="10"/>
      <c r="K40" s="10"/>
      <c r="L40" s="10"/>
    </row>
    <row r="41" spans="1:12" ht="12.75">
      <c r="A41" s="128" t="s">
        <v>269</v>
      </c>
      <c r="B41" s="129"/>
      <c r="C41" s="130" t="s">
        <v>336</v>
      </c>
      <c r="D41" s="126"/>
      <c r="E41" s="126"/>
      <c r="F41" s="126"/>
      <c r="G41" s="126"/>
      <c r="H41" s="126"/>
      <c r="I41" s="131"/>
      <c r="J41" s="10"/>
      <c r="K41" s="10"/>
      <c r="L41" s="10"/>
    </row>
    <row r="42" spans="1:12" ht="12.75">
      <c r="A42" s="93"/>
      <c r="B42" s="20"/>
      <c r="C42" s="159" t="s">
        <v>270</v>
      </c>
      <c r="D42" s="159"/>
      <c r="E42" s="159"/>
      <c r="F42" s="159"/>
      <c r="G42" s="159"/>
      <c r="H42" s="159"/>
      <c r="I42" s="94"/>
      <c r="J42" s="10"/>
      <c r="K42" s="10"/>
      <c r="L42" s="10"/>
    </row>
    <row r="43" spans="1:12" ht="12.75">
      <c r="A43" s="93"/>
      <c r="B43" s="20"/>
      <c r="C43" s="29"/>
      <c r="D43" s="29"/>
      <c r="E43" s="29"/>
      <c r="F43" s="29"/>
      <c r="G43" s="29"/>
      <c r="H43" s="29"/>
      <c r="I43" s="94"/>
      <c r="J43" s="10"/>
      <c r="K43" s="10"/>
      <c r="L43" s="10"/>
    </row>
    <row r="44" spans="1:12" ht="12.75">
      <c r="A44" s="93"/>
      <c r="B44" s="132" t="s">
        <v>271</v>
      </c>
      <c r="C44" s="133"/>
      <c r="D44" s="133"/>
      <c r="E44" s="133"/>
      <c r="F44" s="42"/>
      <c r="G44" s="42"/>
      <c r="H44" s="42"/>
      <c r="I44" s="95"/>
      <c r="J44" s="10"/>
      <c r="K44" s="10"/>
      <c r="L44" s="10"/>
    </row>
    <row r="45" spans="1:12" ht="12.75">
      <c r="A45" s="93"/>
      <c r="B45" s="134" t="s">
        <v>303</v>
      </c>
      <c r="C45" s="135"/>
      <c r="D45" s="135"/>
      <c r="E45" s="135"/>
      <c r="F45" s="135"/>
      <c r="G45" s="135"/>
      <c r="H45" s="135"/>
      <c r="I45" s="136"/>
      <c r="J45" s="10"/>
      <c r="K45" s="10"/>
      <c r="L45" s="10"/>
    </row>
    <row r="46" spans="1:12" ht="12.75">
      <c r="A46" s="93"/>
      <c r="B46" s="134" t="s">
        <v>304</v>
      </c>
      <c r="C46" s="135"/>
      <c r="D46" s="135"/>
      <c r="E46" s="135"/>
      <c r="F46" s="135"/>
      <c r="G46" s="135"/>
      <c r="H46" s="135"/>
      <c r="I46" s="95"/>
      <c r="J46" s="10"/>
      <c r="K46" s="10"/>
      <c r="L46" s="10"/>
    </row>
    <row r="47" spans="1:12" ht="12.75">
      <c r="A47" s="93"/>
      <c r="B47" s="134" t="s">
        <v>305</v>
      </c>
      <c r="C47" s="135"/>
      <c r="D47" s="135"/>
      <c r="E47" s="135"/>
      <c r="F47" s="135"/>
      <c r="G47" s="135"/>
      <c r="H47" s="135"/>
      <c r="I47" s="136"/>
      <c r="J47" s="10"/>
      <c r="K47" s="10"/>
      <c r="L47" s="10"/>
    </row>
    <row r="48" spans="1:12" ht="12.75">
      <c r="A48" s="93"/>
      <c r="B48" s="134" t="s">
        <v>306</v>
      </c>
      <c r="C48" s="135"/>
      <c r="D48" s="135"/>
      <c r="E48" s="135"/>
      <c r="F48" s="135"/>
      <c r="G48" s="135"/>
      <c r="H48" s="135"/>
      <c r="I48" s="136"/>
      <c r="J48" s="10"/>
      <c r="K48" s="10"/>
      <c r="L48" s="10"/>
    </row>
    <row r="49" spans="1:12" ht="12.75">
      <c r="A49" s="93"/>
      <c r="B49" s="96"/>
      <c r="C49" s="97"/>
      <c r="D49" s="97"/>
      <c r="E49" s="97"/>
      <c r="F49" s="97"/>
      <c r="G49" s="97"/>
      <c r="H49" s="97"/>
      <c r="I49" s="98"/>
      <c r="J49" s="10"/>
      <c r="K49" s="10"/>
      <c r="L49" s="10"/>
    </row>
    <row r="50" spans="1:12" ht="13.5" thickBot="1">
      <c r="A50" s="99" t="s">
        <v>272</v>
      </c>
      <c r="B50" s="16"/>
      <c r="C50" s="16"/>
      <c r="D50" s="16"/>
      <c r="E50" s="16"/>
      <c r="F50" s="16"/>
      <c r="G50" s="30"/>
      <c r="H50" s="31"/>
      <c r="I50" s="100"/>
      <c r="J50" s="10"/>
      <c r="K50" s="10"/>
      <c r="L50" s="10"/>
    </row>
    <row r="51" spans="1:12" ht="12.75">
      <c r="A51" s="82"/>
      <c r="B51" s="16"/>
      <c r="C51" s="16"/>
      <c r="D51" s="16"/>
      <c r="E51" s="20" t="s">
        <v>273</v>
      </c>
      <c r="F51" s="28"/>
      <c r="G51" s="137" t="s">
        <v>274</v>
      </c>
      <c r="H51" s="138"/>
      <c r="I51" s="139"/>
      <c r="J51" s="10"/>
      <c r="K51" s="10"/>
      <c r="L51" s="10"/>
    </row>
    <row r="52" spans="1:12" ht="12.75">
      <c r="A52" s="101"/>
      <c r="B52" s="102"/>
      <c r="C52" s="103"/>
      <c r="D52" s="103"/>
      <c r="E52" s="103"/>
      <c r="F52" s="103"/>
      <c r="G52" s="121"/>
      <c r="H52" s="122"/>
      <c r="I52" s="104"/>
      <c r="J52" s="10"/>
      <c r="K52" s="10"/>
      <c r="L52" s="10"/>
    </row>
  </sheetData>
  <sheetProtection/>
  <protectedRanges>
    <protectedRange sqref="E2 H2 C6:D6 C8:D8 C10:D10 C12:I12 C14:D14 F14:I14 C16:I16 C18:I18 C20:I20 C24:G24 C22:F22 C26 I26 I24" name="Range1"/>
    <protectedRange sqref="A30:I33" name="Range1_2_12"/>
  </protectedRanges>
  <mergeCells count="59"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E28:G28"/>
    <mergeCell ref="H28:I28"/>
    <mergeCell ref="H33:I33"/>
    <mergeCell ref="A33:D33"/>
    <mergeCell ref="E33:G33"/>
    <mergeCell ref="A10:B11"/>
    <mergeCell ref="C10:D10"/>
    <mergeCell ref="A14:B14"/>
    <mergeCell ref="A18:B18"/>
    <mergeCell ref="C18:I18"/>
    <mergeCell ref="A22:B22"/>
    <mergeCell ref="D22:F22"/>
    <mergeCell ref="G22:H22"/>
    <mergeCell ref="A24:B24"/>
    <mergeCell ref="D24:G24"/>
    <mergeCell ref="C14:D14"/>
    <mergeCell ref="F14:I14"/>
    <mergeCell ref="A20:B20"/>
    <mergeCell ref="C20:I20"/>
    <mergeCell ref="A16:B16"/>
    <mergeCell ref="A37:B37"/>
    <mergeCell ref="C37:E37"/>
    <mergeCell ref="H37:I37"/>
    <mergeCell ref="B48:I48"/>
    <mergeCell ref="C42:H42"/>
    <mergeCell ref="A30:D30"/>
    <mergeCell ref="E30:G30"/>
    <mergeCell ref="H30:I30"/>
    <mergeCell ref="H32:I32"/>
    <mergeCell ref="A31:D31"/>
    <mergeCell ref="A1:C1"/>
    <mergeCell ref="C35:I35"/>
    <mergeCell ref="E32:G32"/>
    <mergeCell ref="A26:B26"/>
    <mergeCell ref="G26:H26"/>
    <mergeCell ref="A28:D28"/>
    <mergeCell ref="A35:B35"/>
    <mergeCell ref="E31:G31"/>
    <mergeCell ref="H31:I31"/>
    <mergeCell ref="A32:D32"/>
    <mergeCell ref="G52:H52"/>
    <mergeCell ref="A39:B39"/>
    <mergeCell ref="C39:I39"/>
    <mergeCell ref="A41:B41"/>
    <mergeCell ref="C41:I41"/>
    <mergeCell ref="B44:E44"/>
    <mergeCell ref="B45:I45"/>
    <mergeCell ref="B46:H46"/>
    <mergeCell ref="B47:I47"/>
    <mergeCell ref="G51:I5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39" r:id="rId2" display="natasa.godler@hep.hr"/>
    <hyperlink ref="C18" r:id="rId3" display="hep@hep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79" sqref="J79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198" t="s">
        <v>151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332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33.75">
      <c r="A4" s="203" t="s">
        <v>57</v>
      </c>
      <c r="B4" s="204"/>
      <c r="C4" s="204"/>
      <c r="D4" s="204"/>
      <c r="E4" s="204"/>
      <c r="F4" s="204"/>
      <c r="G4" s="204"/>
      <c r="H4" s="205"/>
      <c r="I4" s="51" t="s">
        <v>275</v>
      </c>
      <c r="J4" s="52" t="s">
        <v>316</v>
      </c>
      <c r="K4" s="53" t="s">
        <v>317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0">
        <v>2</v>
      </c>
      <c r="J5" s="49">
        <v>3</v>
      </c>
      <c r="K5" s="49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209" t="s">
        <v>58</v>
      </c>
      <c r="B7" s="210"/>
      <c r="C7" s="210"/>
      <c r="D7" s="210"/>
      <c r="E7" s="210"/>
      <c r="F7" s="210"/>
      <c r="G7" s="210"/>
      <c r="H7" s="211"/>
      <c r="I7" s="3">
        <v>1</v>
      </c>
      <c r="J7" s="6">
        <v>0</v>
      </c>
      <c r="K7" s="6">
        <v>0</v>
      </c>
    </row>
    <row r="8" spans="1:11" ht="12.75">
      <c r="A8" s="212" t="s">
        <v>11</v>
      </c>
      <c r="B8" s="213"/>
      <c r="C8" s="213"/>
      <c r="D8" s="213"/>
      <c r="E8" s="213"/>
      <c r="F8" s="213"/>
      <c r="G8" s="213"/>
      <c r="H8" s="214"/>
      <c r="I8" s="1">
        <v>2</v>
      </c>
      <c r="J8" s="46">
        <f>J9+J16+J26+J35+J39</f>
        <v>27979988</v>
      </c>
      <c r="K8" s="46">
        <f>K9+K16+K26+K35+K39</f>
        <v>27674775</v>
      </c>
    </row>
    <row r="9" spans="1:11" ht="12.75">
      <c r="A9" s="206" t="s">
        <v>203</v>
      </c>
      <c r="B9" s="207"/>
      <c r="C9" s="207"/>
      <c r="D9" s="207"/>
      <c r="E9" s="207"/>
      <c r="F9" s="207"/>
      <c r="G9" s="207"/>
      <c r="H9" s="208"/>
      <c r="I9" s="1">
        <v>3</v>
      </c>
      <c r="J9" s="46">
        <f>SUM(J10:J15)</f>
        <v>107673</v>
      </c>
      <c r="K9" s="46">
        <f>SUM(K10:K15)</f>
        <v>100541</v>
      </c>
    </row>
    <row r="10" spans="1:11" ht="12.75">
      <c r="A10" s="206" t="s">
        <v>110</v>
      </c>
      <c r="B10" s="207"/>
      <c r="C10" s="207"/>
      <c r="D10" s="207"/>
      <c r="E10" s="207"/>
      <c r="F10" s="207"/>
      <c r="G10" s="207"/>
      <c r="H10" s="208"/>
      <c r="I10" s="1">
        <v>4</v>
      </c>
      <c r="J10" s="110"/>
      <c r="K10" s="7"/>
    </row>
    <row r="11" spans="1:11" ht="12.75">
      <c r="A11" s="206" t="s">
        <v>12</v>
      </c>
      <c r="B11" s="207"/>
      <c r="C11" s="207"/>
      <c r="D11" s="207"/>
      <c r="E11" s="207"/>
      <c r="F11" s="207"/>
      <c r="G11" s="207"/>
      <c r="H11" s="208"/>
      <c r="I11" s="1">
        <v>5</v>
      </c>
      <c r="J11" s="118">
        <v>57708</v>
      </c>
      <c r="K11" s="7">
        <v>50624</v>
      </c>
    </row>
    <row r="12" spans="1:11" ht="12.75">
      <c r="A12" s="206" t="s">
        <v>111</v>
      </c>
      <c r="B12" s="207"/>
      <c r="C12" s="207"/>
      <c r="D12" s="207"/>
      <c r="E12" s="207"/>
      <c r="F12" s="207"/>
      <c r="G12" s="207"/>
      <c r="H12" s="208"/>
      <c r="I12" s="1">
        <v>6</v>
      </c>
      <c r="J12" s="118"/>
      <c r="K12" s="7"/>
    </row>
    <row r="13" spans="1:11" ht="12.75">
      <c r="A13" s="206" t="s">
        <v>206</v>
      </c>
      <c r="B13" s="207"/>
      <c r="C13" s="207"/>
      <c r="D13" s="207"/>
      <c r="E13" s="207"/>
      <c r="F13" s="207"/>
      <c r="G13" s="207"/>
      <c r="H13" s="208"/>
      <c r="I13" s="1">
        <v>7</v>
      </c>
      <c r="J13" s="118">
        <v>9</v>
      </c>
      <c r="K13" s="7"/>
    </row>
    <row r="14" spans="1:11" ht="12.75">
      <c r="A14" s="206" t="s">
        <v>207</v>
      </c>
      <c r="B14" s="207"/>
      <c r="C14" s="207"/>
      <c r="D14" s="207"/>
      <c r="E14" s="207"/>
      <c r="F14" s="207"/>
      <c r="G14" s="207"/>
      <c r="H14" s="208"/>
      <c r="I14" s="1">
        <v>8</v>
      </c>
      <c r="J14" s="118">
        <v>49919</v>
      </c>
      <c r="K14" s="7">
        <v>49917</v>
      </c>
    </row>
    <row r="15" spans="1:11" ht="12.75">
      <c r="A15" s="206" t="s">
        <v>208</v>
      </c>
      <c r="B15" s="207"/>
      <c r="C15" s="207"/>
      <c r="D15" s="207"/>
      <c r="E15" s="207"/>
      <c r="F15" s="207"/>
      <c r="G15" s="207"/>
      <c r="H15" s="208"/>
      <c r="I15" s="1">
        <v>9</v>
      </c>
      <c r="J15" s="118">
        <v>37</v>
      </c>
      <c r="K15" s="7"/>
    </row>
    <row r="16" spans="1:11" ht="12.75">
      <c r="A16" s="206" t="s">
        <v>204</v>
      </c>
      <c r="B16" s="207"/>
      <c r="C16" s="207"/>
      <c r="D16" s="207"/>
      <c r="E16" s="207"/>
      <c r="F16" s="207"/>
      <c r="G16" s="207"/>
      <c r="H16" s="208"/>
      <c r="I16" s="1">
        <v>10</v>
      </c>
      <c r="J16" s="46">
        <f>SUM(J17:J25)</f>
        <v>1314547</v>
      </c>
      <c r="K16" s="46">
        <f>SUM(K17:K25)</f>
        <v>1329303</v>
      </c>
    </row>
    <row r="17" spans="1:11" ht="12.75">
      <c r="A17" s="206" t="s">
        <v>209</v>
      </c>
      <c r="B17" s="207"/>
      <c r="C17" s="207"/>
      <c r="D17" s="207"/>
      <c r="E17" s="207"/>
      <c r="F17" s="207"/>
      <c r="G17" s="207"/>
      <c r="H17" s="208"/>
      <c r="I17" s="1">
        <v>11</v>
      </c>
      <c r="J17" s="118">
        <v>89250</v>
      </c>
      <c r="K17" s="7">
        <v>90200</v>
      </c>
    </row>
    <row r="18" spans="1:11" ht="12.75">
      <c r="A18" s="206" t="s">
        <v>245</v>
      </c>
      <c r="B18" s="207"/>
      <c r="C18" s="207"/>
      <c r="D18" s="207"/>
      <c r="E18" s="207"/>
      <c r="F18" s="207"/>
      <c r="G18" s="207"/>
      <c r="H18" s="208"/>
      <c r="I18" s="1">
        <v>12</v>
      </c>
      <c r="J18" s="118">
        <v>168040</v>
      </c>
      <c r="K18" s="7">
        <v>165404</v>
      </c>
    </row>
    <row r="19" spans="1:11" ht="12.75">
      <c r="A19" s="206" t="s">
        <v>210</v>
      </c>
      <c r="B19" s="207"/>
      <c r="C19" s="207"/>
      <c r="D19" s="207"/>
      <c r="E19" s="207"/>
      <c r="F19" s="207"/>
      <c r="G19" s="207"/>
      <c r="H19" s="208"/>
      <c r="I19" s="1">
        <v>13</v>
      </c>
      <c r="J19" s="118">
        <v>354794</v>
      </c>
      <c r="K19" s="7">
        <v>339863</v>
      </c>
    </row>
    <row r="20" spans="1:11" ht="12.75">
      <c r="A20" s="206" t="s">
        <v>25</v>
      </c>
      <c r="B20" s="207"/>
      <c r="C20" s="207"/>
      <c r="D20" s="207"/>
      <c r="E20" s="207"/>
      <c r="F20" s="207"/>
      <c r="G20" s="207"/>
      <c r="H20" s="208"/>
      <c r="I20" s="1">
        <v>14</v>
      </c>
      <c r="J20" s="118">
        <v>11448</v>
      </c>
      <c r="K20" s="7">
        <v>10746</v>
      </c>
    </row>
    <row r="21" spans="1:11" ht="12.75">
      <c r="A21" s="206" t="s">
        <v>26</v>
      </c>
      <c r="B21" s="207"/>
      <c r="C21" s="207"/>
      <c r="D21" s="207"/>
      <c r="E21" s="207"/>
      <c r="F21" s="207"/>
      <c r="G21" s="207"/>
      <c r="H21" s="208"/>
      <c r="I21" s="1">
        <v>15</v>
      </c>
      <c r="J21" s="118"/>
      <c r="K21" s="7"/>
    </row>
    <row r="22" spans="1:11" ht="12.75">
      <c r="A22" s="206" t="s">
        <v>70</v>
      </c>
      <c r="B22" s="207"/>
      <c r="C22" s="207"/>
      <c r="D22" s="207"/>
      <c r="E22" s="207"/>
      <c r="F22" s="207"/>
      <c r="G22" s="207"/>
      <c r="H22" s="208"/>
      <c r="I22" s="1">
        <v>16</v>
      </c>
      <c r="J22" s="118">
        <v>7197</v>
      </c>
      <c r="K22" s="7">
        <v>6553</v>
      </c>
    </row>
    <row r="23" spans="1:11" ht="12.75">
      <c r="A23" s="206" t="s">
        <v>71</v>
      </c>
      <c r="B23" s="207"/>
      <c r="C23" s="207"/>
      <c r="D23" s="207"/>
      <c r="E23" s="207"/>
      <c r="F23" s="207"/>
      <c r="G23" s="207"/>
      <c r="H23" s="208"/>
      <c r="I23" s="1">
        <v>17</v>
      </c>
      <c r="J23" s="118">
        <v>668043</v>
      </c>
      <c r="K23" s="7">
        <v>700762</v>
      </c>
    </row>
    <row r="24" spans="1:11" ht="12.75">
      <c r="A24" s="206" t="s">
        <v>72</v>
      </c>
      <c r="B24" s="207"/>
      <c r="C24" s="207"/>
      <c r="D24" s="207"/>
      <c r="E24" s="207"/>
      <c r="F24" s="207"/>
      <c r="G24" s="207"/>
      <c r="H24" s="208"/>
      <c r="I24" s="1">
        <v>18</v>
      </c>
      <c r="J24" s="118">
        <v>342</v>
      </c>
      <c r="K24" s="7">
        <v>342</v>
      </c>
    </row>
    <row r="25" spans="1:11" ht="12.75">
      <c r="A25" s="206" t="s">
        <v>73</v>
      </c>
      <c r="B25" s="207"/>
      <c r="C25" s="207"/>
      <c r="D25" s="207"/>
      <c r="E25" s="207"/>
      <c r="F25" s="207"/>
      <c r="G25" s="207"/>
      <c r="H25" s="208"/>
      <c r="I25" s="1">
        <v>19</v>
      </c>
      <c r="J25" s="118">
        <v>15433</v>
      </c>
      <c r="K25" s="7">
        <v>15433</v>
      </c>
    </row>
    <row r="26" spans="1:11" ht="12.75">
      <c r="A26" s="206" t="s">
        <v>188</v>
      </c>
      <c r="B26" s="207"/>
      <c r="C26" s="207"/>
      <c r="D26" s="207"/>
      <c r="E26" s="207"/>
      <c r="F26" s="207"/>
      <c r="G26" s="207"/>
      <c r="H26" s="208"/>
      <c r="I26" s="1">
        <v>20</v>
      </c>
      <c r="J26" s="46">
        <f>SUM(J27:J34)</f>
        <v>10187082</v>
      </c>
      <c r="K26" s="46">
        <f>SUM(K27:K34)</f>
        <v>10410962</v>
      </c>
    </row>
    <row r="27" spans="1:11" ht="12.75">
      <c r="A27" s="206" t="s">
        <v>74</v>
      </c>
      <c r="B27" s="207"/>
      <c r="C27" s="207"/>
      <c r="D27" s="207"/>
      <c r="E27" s="207"/>
      <c r="F27" s="207"/>
      <c r="G27" s="207"/>
      <c r="H27" s="208"/>
      <c r="I27" s="1">
        <v>21</v>
      </c>
      <c r="J27" s="118">
        <v>7377819</v>
      </c>
      <c r="K27" s="7">
        <v>7649491</v>
      </c>
    </row>
    <row r="28" spans="1:11" ht="12.75">
      <c r="A28" s="206" t="s">
        <v>75</v>
      </c>
      <c r="B28" s="207"/>
      <c r="C28" s="207"/>
      <c r="D28" s="207"/>
      <c r="E28" s="207"/>
      <c r="F28" s="207"/>
      <c r="G28" s="207"/>
      <c r="H28" s="208"/>
      <c r="I28" s="1">
        <v>22</v>
      </c>
      <c r="J28" s="118">
        <v>736062</v>
      </c>
      <c r="K28" s="7">
        <v>659839</v>
      </c>
    </row>
    <row r="29" spans="1:11" ht="12.75">
      <c r="A29" s="206" t="s">
        <v>76</v>
      </c>
      <c r="B29" s="207"/>
      <c r="C29" s="207"/>
      <c r="D29" s="207"/>
      <c r="E29" s="207"/>
      <c r="F29" s="207"/>
      <c r="G29" s="207"/>
      <c r="H29" s="208"/>
      <c r="I29" s="1">
        <v>23</v>
      </c>
      <c r="J29" s="118">
        <v>1755864</v>
      </c>
      <c r="K29" s="7">
        <v>1755864</v>
      </c>
    </row>
    <row r="30" spans="1:11" ht="12.75">
      <c r="A30" s="206" t="s">
        <v>81</v>
      </c>
      <c r="B30" s="207"/>
      <c r="C30" s="207"/>
      <c r="D30" s="207"/>
      <c r="E30" s="207"/>
      <c r="F30" s="207"/>
      <c r="G30" s="207"/>
      <c r="H30" s="208"/>
      <c r="I30" s="1">
        <v>24</v>
      </c>
      <c r="J30" s="118">
        <v>28844</v>
      </c>
      <c r="K30" s="7">
        <v>35593</v>
      </c>
    </row>
    <row r="31" spans="1:11" ht="12.75">
      <c r="A31" s="206" t="s">
        <v>82</v>
      </c>
      <c r="B31" s="207"/>
      <c r="C31" s="207"/>
      <c r="D31" s="207"/>
      <c r="E31" s="207"/>
      <c r="F31" s="207"/>
      <c r="G31" s="207"/>
      <c r="H31" s="208"/>
      <c r="I31" s="1">
        <v>25</v>
      </c>
      <c r="J31" s="118"/>
      <c r="K31" s="7"/>
    </row>
    <row r="32" spans="1:11" ht="12.75">
      <c r="A32" s="206" t="s">
        <v>83</v>
      </c>
      <c r="B32" s="207"/>
      <c r="C32" s="207"/>
      <c r="D32" s="207"/>
      <c r="E32" s="207"/>
      <c r="F32" s="207"/>
      <c r="G32" s="207"/>
      <c r="H32" s="208"/>
      <c r="I32" s="1">
        <v>26</v>
      </c>
      <c r="J32" s="118"/>
      <c r="K32" s="7"/>
    </row>
    <row r="33" spans="1:11" ht="12.75">
      <c r="A33" s="206" t="s">
        <v>77</v>
      </c>
      <c r="B33" s="207"/>
      <c r="C33" s="207"/>
      <c r="D33" s="207"/>
      <c r="E33" s="207"/>
      <c r="F33" s="207"/>
      <c r="G33" s="207"/>
      <c r="H33" s="208"/>
      <c r="I33" s="1">
        <v>27</v>
      </c>
      <c r="J33" s="118">
        <v>288493</v>
      </c>
      <c r="K33" s="7">
        <v>310175</v>
      </c>
    </row>
    <row r="34" spans="1:11" ht="12.75">
      <c r="A34" s="206" t="s">
        <v>181</v>
      </c>
      <c r="B34" s="207"/>
      <c r="C34" s="207"/>
      <c r="D34" s="207"/>
      <c r="E34" s="207"/>
      <c r="F34" s="207"/>
      <c r="G34" s="207"/>
      <c r="H34" s="208"/>
      <c r="I34" s="1">
        <v>28</v>
      </c>
      <c r="J34" s="118"/>
      <c r="K34" s="7"/>
    </row>
    <row r="35" spans="1:11" ht="12.75">
      <c r="A35" s="206" t="s">
        <v>182</v>
      </c>
      <c r="B35" s="207"/>
      <c r="C35" s="207"/>
      <c r="D35" s="207"/>
      <c r="E35" s="207"/>
      <c r="F35" s="207"/>
      <c r="G35" s="207"/>
      <c r="H35" s="208"/>
      <c r="I35" s="1">
        <v>29</v>
      </c>
      <c r="J35" s="46">
        <f>SUM(J36:J38)</f>
        <v>16350959</v>
      </c>
      <c r="K35" s="46">
        <f>SUM(K36:K38)</f>
        <v>15771990</v>
      </c>
    </row>
    <row r="36" spans="1:11" ht="12.75">
      <c r="A36" s="206" t="s">
        <v>78</v>
      </c>
      <c r="B36" s="207"/>
      <c r="C36" s="207"/>
      <c r="D36" s="207"/>
      <c r="E36" s="207"/>
      <c r="F36" s="207"/>
      <c r="G36" s="207"/>
      <c r="H36" s="208"/>
      <c r="I36" s="1">
        <v>30</v>
      </c>
      <c r="J36" s="118">
        <v>16350294</v>
      </c>
      <c r="K36" s="7">
        <v>15771381</v>
      </c>
    </row>
    <row r="37" spans="1:11" ht="12.75">
      <c r="A37" s="206" t="s">
        <v>79</v>
      </c>
      <c r="B37" s="207"/>
      <c r="C37" s="207"/>
      <c r="D37" s="207"/>
      <c r="E37" s="207"/>
      <c r="F37" s="207"/>
      <c r="G37" s="207"/>
      <c r="H37" s="208"/>
      <c r="I37" s="1">
        <v>31</v>
      </c>
      <c r="J37" s="118"/>
      <c r="K37" s="7"/>
    </row>
    <row r="38" spans="1:11" ht="12" customHeight="1">
      <c r="A38" s="206" t="s">
        <v>80</v>
      </c>
      <c r="B38" s="207"/>
      <c r="C38" s="207"/>
      <c r="D38" s="207"/>
      <c r="E38" s="207"/>
      <c r="F38" s="207"/>
      <c r="G38" s="207"/>
      <c r="H38" s="208"/>
      <c r="I38" s="1">
        <v>32</v>
      </c>
      <c r="J38" s="118">
        <v>665</v>
      </c>
      <c r="K38" s="7">
        <v>609</v>
      </c>
    </row>
    <row r="39" spans="1:11" ht="12.75">
      <c r="A39" s="206" t="s">
        <v>183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19727</v>
      </c>
      <c r="K39" s="7">
        <v>61979</v>
      </c>
    </row>
    <row r="40" spans="1:11" ht="12.75">
      <c r="A40" s="212" t="s">
        <v>238</v>
      </c>
      <c r="B40" s="213"/>
      <c r="C40" s="213"/>
      <c r="D40" s="213"/>
      <c r="E40" s="213"/>
      <c r="F40" s="213"/>
      <c r="G40" s="213"/>
      <c r="H40" s="214"/>
      <c r="I40" s="1">
        <v>34</v>
      </c>
      <c r="J40" s="46">
        <f>J41+J49+J56+J64</f>
        <v>7516235</v>
      </c>
      <c r="K40" s="46">
        <f>K41+K49+K56+K64</f>
        <v>8132681</v>
      </c>
    </row>
    <row r="41" spans="1:11" ht="12.75">
      <c r="A41" s="206" t="s">
        <v>98</v>
      </c>
      <c r="B41" s="207"/>
      <c r="C41" s="207"/>
      <c r="D41" s="207"/>
      <c r="E41" s="207"/>
      <c r="F41" s="207"/>
      <c r="G41" s="207"/>
      <c r="H41" s="208"/>
      <c r="I41" s="1">
        <v>35</v>
      </c>
      <c r="J41" s="46">
        <f>SUM(J42:J48)</f>
        <v>605412</v>
      </c>
      <c r="K41" s="46">
        <f>SUM(K42:K48)</f>
        <v>426968</v>
      </c>
    </row>
    <row r="42" spans="1:11" ht="12.75">
      <c r="A42" s="206" t="s">
        <v>115</v>
      </c>
      <c r="B42" s="207"/>
      <c r="C42" s="207"/>
      <c r="D42" s="207"/>
      <c r="E42" s="207"/>
      <c r="F42" s="207"/>
      <c r="G42" s="207"/>
      <c r="H42" s="208"/>
      <c r="I42" s="1">
        <v>36</v>
      </c>
      <c r="J42" s="118">
        <v>2967</v>
      </c>
      <c r="K42" s="7">
        <v>3813</v>
      </c>
    </row>
    <row r="43" spans="1:11" ht="12.75">
      <c r="A43" s="206" t="s">
        <v>116</v>
      </c>
      <c r="B43" s="207"/>
      <c r="C43" s="207"/>
      <c r="D43" s="207"/>
      <c r="E43" s="207"/>
      <c r="F43" s="207"/>
      <c r="G43" s="207"/>
      <c r="H43" s="208"/>
      <c r="I43" s="1">
        <v>37</v>
      </c>
      <c r="J43" s="118"/>
      <c r="K43" s="7"/>
    </row>
    <row r="44" spans="1:11" ht="12.75">
      <c r="A44" s="206" t="s">
        <v>84</v>
      </c>
      <c r="B44" s="207"/>
      <c r="C44" s="207"/>
      <c r="D44" s="207"/>
      <c r="E44" s="207"/>
      <c r="F44" s="207"/>
      <c r="G44" s="207"/>
      <c r="H44" s="208"/>
      <c r="I44" s="1">
        <v>38</v>
      </c>
      <c r="J44" s="118"/>
      <c r="K44" s="7"/>
    </row>
    <row r="45" spans="1:11" ht="12.75">
      <c r="A45" s="206" t="s">
        <v>85</v>
      </c>
      <c r="B45" s="207"/>
      <c r="C45" s="207"/>
      <c r="D45" s="207"/>
      <c r="E45" s="207"/>
      <c r="F45" s="207"/>
      <c r="G45" s="207"/>
      <c r="H45" s="208"/>
      <c r="I45" s="1">
        <v>39</v>
      </c>
      <c r="J45" s="118">
        <v>602445</v>
      </c>
      <c r="K45" s="7">
        <v>423155</v>
      </c>
    </row>
    <row r="46" spans="1:11" ht="12.75">
      <c r="A46" s="206" t="s">
        <v>86</v>
      </c>
      <c r="B46" s="207"/>
      <c r="C46" s="207"/>
      <c r="D46" s="207"/>
      <c r="E46" s="207"/>
      <c r="F46" s="207"/>
      <c r="G46" s="207"/>
      <c r="H46" s="208"/>
      <c r="I46" s="1">
        <v>40</v>
      </c>
      <c r="J46" s="118"/>
      <c r="K46" s="7"/>
    </row>
    <row r="47" spans="1:11" ht="12.75">
      <c r="A47" s="206" t="s">
        <v>87</v>
      </c>
      <c r="B47" s="207"/>
      <c r="C47" s="207"/>
      <c r="D47" s="207"/>
      <c r="E47" s="207"/>
      <c r="F47" s="207"/>
      <c r="G47" s="207"/>
      <c r="H47" s="208"/>
      <c r="I47" s="1">
        <v>41</v>
      </c>
      <c r="J47" s="118"/>
      <c r="K47" s="7"/>
    </row>
    <row r="48" spans="1:11" ht="12.75">
      <c r="A48" s="206" t="s">
        <v>88</v>
      </c>
      <c r="B48" s="207"/>
      <c r="C48" s="207"/>
      <c r="D48" s="207"/>
      <c r="E48" s="207"/>
      <c r="F48" s="207"/>
      <c r="G48" s="207"/>
      <c r="H48" s="208"/>
      <c r="I48" s="1">
        <v>42</v>
      </c>
      <c r="J48" s="118"/>
      <c r="K48" s="7"/>
    </row>
    <row r="49" spans="1:11" ht="12.75">
      <c r="A49" s="206" t="s">
        <v>99</v>
      </c>
      <c r="B49" s="207"/>
      <c r="C49" s="207"/>
      <c r="D49" s="207"/>
      <c r="E49" s="207"/>
      <c r="F49" s="207"/>
      <c r="G49" s="207"/>
      <c r="H49" s="208"/>
      <c r="I49" s="1">
        <v>43</v>
      </c>
      <c r="J49" s="46">
        <f>SUM(J50:J55)</f>
        <v>4100002</v>
      </c>
      <c r="K49" s="46">
        <f>SUM(K50:K55)</f>
        <v>4867301</v>
      </c>
    </row>
    <row r="50" spans="1:11" ht="12.75">
      <c r="A50" s="206" t="s">
        <v>198</v>
      </c>
      <c r="B50" s="207"/>
      <c r="C50" s="207"/>
      <c r="D50" s="207"/>
      <c r="E50" s="207"/>
      <c r="F50" s="207"/>
      <c r="G50" s="207"/>
      <c r="H50" s="208"/>
      <c r="I50" s="1">
        <v>44</v>
      </c>
      <c r="J50" s="118">
        <v>3739550</v>
      </c>
      <c r="K50" s="7">
        <v>4642655</v>
      </c>
    </row>
    <row r="51" spans="1:11" ht="12.75">
      <c r="A51" s="206" t="s">
        <v>199</v>
      </c>
      <c r="B51" s="207"/>
      <c r="C51" s="207"/>
      <c r="D51" s="207"/>
      <c r="E51" s="207"/>
      <c r="F51" s="207"/>
      <c r="G51" s="207"/>
      <c r="H51" s="208"/>
      <c r="I51" s="1">
        <v>45</v>
      </c>
      <c r="J51" s="118">
        <v>320061</v>
      </c>
      <c r="K51" s="7">
        <v>79250</v>
      </c>
    </row>
    <row r="52" spans="1:11" ht="12.75">
      <c r="A52" s="206" t="s">
        <v>200</v>
      </c>
      <c r="B52" s="207"/>
      <c r="C52" s="207"/>
      <c r="D52" s="207"/>
      <c r="E52" s="207"/>
      <c r="F52" s="207"/>
      <c r="G52" s="207"/>
      <c r="H52" s="208"/>
      <c r="I52" s="1">
        <v>46</v>
      </c>
      <c r="J52" s="118">
        <v>1434</v>
      </c>
      <c r="K52" s="7">
        <v>2285</v>
      </c>
    </row>
    <row r="53" spans="1:11" ht="12.75">
      <c r="A53" s="206" t="s">
        <v>201</v>
      </c>
      <c r="B53" s="207"/>
      <c r="C53" s="207"/>
      <c r="D53" s="207"/>
      <c r="E53" s="207"/>
      <c r="F53" s="207"/>
      <c r="G53" s="207"/>
      <c r="H53" s="208"/>
      <c r="I53" s="1">
        <v>47</v>
      </c>
      <c r="J53" s="118">
        <v>165</v>
      </c>
      <c r="K53" s="7">
        <v>141</v>
      </c>
    </row>
    <row r="54" spans="1:11" ht="12.75">
      <c r="A54" s="206" t="s">
        <v>8</v>
      </c>
      <c r="B54" s="207"/>
      <c r="C54" s="207"/>
      <c r="D54" s="207"/>
      <c r="E54" s="207"/>
      <c r="F54" s="207"/>
      <c r="G54" s="207"/>
      <c r="H54" s="208"/>
      <c r="I54" s="1">
        <v>48</v>
      </c>
      <c r="J54" s="118">
        <v>29218</v>
      </c>
      <c r="K54" s="7">
        <v>72694</v>
      </c>
    </row>
    <row r="55" spans="1:11" ht="12.75">
      <c r="A55" s="206" t="s">
        <v>9</v>
      </c>
      <c r="B55" s="207"/>
      <c r="C55" s="207"/>
      <c r="D55" s="207"/>
      <c r="E55" s="207"/>
      <c r="F55" s="207"/>
      <c r="G55" s="207"/>
      <c r="H55" s="208"/>
      <c r="I55" s="1">
        <v>49</v>
      </c>
      <c r="J55" s="118">
        <v>9574</v>
      </c>
      <c r="K55" s="7">
        <v>70276</v>
      </c>
    </row>
    <row r="56" spans="1:11" ht="12.75">
      <c r="A56" s="206" t="s">
        <v>100</v>
      </c>
      <c r="B56" s="207"/>
      <c r="C56" s="207"/>
      <c r="D56" s="207"/>
      <c r="E56" s="207"/>
      <c r="F56" s="207"/>
      <c r="G56" s="207"/>
      <c r="H56" s="208"/>
      <c r="I56" s="1">
        <v>50</v>
      </c>
      <c r="J56" s="46">
        <f>SUM(J57:J63)</f>
        <v>444721</v>
      </c>
      <c r="K56" s="46">
        <f>SUM(K57:K63)</f>
        <v>414533</v>
      </c>
    </row>
    <row r="57" spans="1:11" ht="12.75">
      <c r="A57" s="206" t="s">
        <v>74</v>
      </c>
      <c r="B57" s="207"/>
      <c r="C57" s="207"/>
      <c r="D57" s="207"/>
      <c r="E57" s="207"/>
      <c r="F57" s="207"/>
      <c r="G57" s="207"/>
      <c r="H57" s="208"/>
      <c r="I57" s="1">
        <v>51</v>
      </c>
      <c r="J57" s="118"/>
      <c r="K57" s="7"/>
    </row>
    <row r="58" spans="1:11" ht="12.75">
      <c r="A58" s="206" t="s">
        <v>75</v>
      </c>
      <c r="B58" s="207"/>
      <c r="C58" s="207"/>
      <c r="D58" s="207"/>
      <c r="E58" s="207"/>
      <c r="F58" s="207"/>
      <c r="G58" s="207"/>
      <c r="H58" s="208"/>
      <c r="I58" s="1">
        <v>52</v>
      </c>
      <c r="J58" s="118">
        <v>269564</v>
      </c>
      <c r="K58" s="7">
        <v>257161</v>
      </c>
    </row>
    <row r="59" spans="1:11" ht="12.75">
      <c r="A59" s="206" t="s">
        <v>240</v>
      </c>
      <c r="B59" s="207"/>
      <c r="C59" s="207"/>
      <c r="D59" s="207"/>
      <c r="E59" s="207"/>
      <c r="F59" s="207"/>
      <c r="G59" s="207"/>
      <c r="H59" s="208"/>
      <c r="I59" s="1">
        <v>53</v>
      </c>
      <c r="J59" s="118"/>
      <c r="K59" s="7"/>
    </row>
    <row r="60" spans="1:11" ht="12.75">
      <c r="A60" s="206" t="s">
        <v>81</v>
      </c>
      <c r="B60" s="207"/>
      <c r="C60" s="207"/>
      <c r="D60" s="207"/>
      <c r="E60" s="207"/>
      <c r="F60" s="207"/>
      <c r="G60" s="207"/>
      <c r="H60" s="208"/>
      <c r="I60" s="1">
        <v>54</v>
      </c>
      <c r="J60" s="118">
        <v>25752</v>
      </c>
      <c r="K60" s="7">
        <v>25405</v>
      </c>
    </row>
    <row r="61" spans="1:11" ht="12.75">
      <c r="A61" s="206" t="s">
        <v>82</v>
      </c>
      <c r="B61" s="207"/>
      <c r="C61" s="207"/>
      <c r="D61" s="207"/>
      <c r="E61" s="207"/>
      <c r="F61" s="207"/>
      <c r="G61" s="207"/>
      <c r="H61" s="208"/>
      <c r="I61" s="1">
        <v>55</v>
      </c>
      <c r="J61" s="118"/>
      <c r="K61" s="7"/>
    </row>
    <row r="62" spans="1:11" ht="12.75">
      <c r="A62" s="206" t="s">
        <v>83</v>
      </c>
      <c r="B62" s="207"/>
      <c r="C62" s="207"/>
      <c r="D62" s="207"/>
      <c r="E62" s="207"/>
      <c r="F62" s="207"/>
      <c r="G62" s="207"/>
      <c r="H62" s="208"/>
      <c r="I62" s="1">
        <v>56</v>
      </c>
      <c r="J62" s="118">
        <v>53209</v>
      </c>
      <c r="K62" s="7">
        <v>79487</v>
      </c>
    </row>
    <row r="63" spans="1:11" ht="12.75">
      <c r="A63" s="206" t="s">
        <v>44</v>
      </c>
      <c r="B63" s="207"/>
      <c r="C63" s="207"/>
      <c r="D63" s="207"/>
      <c r="E63" s="207"/>
      <c r="F63" s="207"/>
      <c r="G63" s="207"/>
      <c r="H63" s="208"/>
      <c r="I63" s="1">
        <v>57</v>
      </c>
      <c r="J63" s="118">
        <v>96196</v>
      </c>
      <c r="K63" s="7">
        <v>52480</v>
      </c>
    </row>
    <row r="64" spans="1:11" ht="12.75">
      <c r="A64" s="206" t="s">
        <v>205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2366100</v>
      </c>
      <c r="K64" s="7">
        <v>2423879</v>
      </c>
    </row>
    <row r="65" spans="1:11" ht="12.75">
      <c r="A65" s="212" t="s">
        <v>54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14573</v>
      </c>
      <c r="K65" s="7">
        <v>7717</v>
      </c>
    </row>
    <row r="66" spans="1:11" ht="12.75">
      <c r="A66" s="212" t="s">
        <v>239</v>
      </c>
      <c r="B66" s="213"/>
      <c r="C66" s="213"/>
      <c r="D66" s="213"/>
      <c r="E66" s="213"/>
      <c r="F66" s="213"/>
      <c r="G66" s="213"/>
      <c r="H66" s="214"/>
      <c r="I66" s="1">
        <v>60</v>
      </c>
      <c r="J66" s="46">
        <f>J7+J8+J40+J65</f>
        <v>35510796</v>
      </c>
      <c r="K66" s="46">
        <f>K7+K8+K40+K65</f>
        <v>35815173</v>
      </c>
    </row>
    <row r="67" spans="1:11" ht="12.75">
      <c r="A67" s="215" t="s">
        <v>89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2773791</v>
      </c>
      <c r="K67" s="8">
        <v>2834997</v>
      </c>
    </row>
    <row r="68" spans="1:11" ht="12.75">
      <c r="A68" s="218" t="s">
        <v>56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9" t="s">
        <v>189</v>
      </c>
      <c r="B69" s="210"/>
      <c r="C69" s="210"/>
      <c r="D69" s="210"/>
      <c r="E69" s="210"/>
      <c r="F69" s="210"/>
      <c r="G69" s="210"/>
      <c r="H69" s="211"/>
      <c r="I69" s="3">
        <v>62</v>
      </c>
      <c r="J69" s="47">
        <f>J70+J71+J72+J78+J79+J82+J85</f>
        <v>25581761</v>
      </c>
      <c r="K69" s="47">
        <f>K70+K71+K72+K78+K79+K82+K85</f>
        <v>25561493</v>
      </c>
    </row>
    <row r="70" spans="1:11" ht="12.75">
      <c r="A70" s="206" t="s">
        <v>139</v>
      </c>
      <c r="B70" s="207"/>
      <c r="C70" s="207"/>
      <c r="D70" s="207"/>
      <c r="E70" s="207"/>
      <c r="F70" s="207"/>
      <c r="G70" s="207"/>
      <c r="H70" s="208"/>
      <c r="I70" s="1">
        <v>63</v>
      </c>
      <c r="J70" s="118">
        <v>19792159</v>
      </c>
      <c r="K70" s="7">
        <v>19792159</v>
      </c>
    </row>
    <row r="71" spans="1:11" ht="12.75">
      <c r="A71" s="206" t="s">
        <v>140</v>
      </c>
      <c r="B71" s="207"/>
      <c r="C71" s="207"/>
      <c r="D71" s="207"/>
      <c r="E71" s="207"/>
      <c r="F71" s="207"/>
      <c r="G71" s="207"/>
      <c r="H71" s="208"/>
      <c r="I71" s="1">
        <v>64</v>
      </c>
      <c r="J71" s="118">
        <v>0</v>
      </c>
      <c r="K71" s="7">
        <v>0</v>
      </c>
    </row>
    <row r="72" spans="1:11" ht="12.75">
      <c r="A72" s="206" t="s">
        <v>141</v>
      </c>
      <c r="B72" s="207"/>
      <c r="C72" s="207"/>
      <c r="D72" s="207"/>
      <c r="E72" s="207"/>
      <c r="F72" s="207"/>
      <c r="G72" s="207"/>
      <c r="H72" s="208"/>
      <c r="I72" s="1">
        <v>65</v>
      </c>
      <c r="J72" s="46">
        <f>J73+J74-J75+J76+J77</f>
        <v>385610</v>
      </c>
      <c r="K72" s="46">
        <f>K73+K74-K75+K76+K77</f>
        <v>451802</v>
      </c>
    </row>
    <row r="73" spans="1:11" ht="12.75">
      <c r="A73" s="206" t="s">
        <v>142</v>
      </c>
      <c r="B73" s="207"/>
      <c r="C73" s="207"/>
      <c r="D73" s="207"/>
      <c r="E73" s="207"/>
      <c r="F73" s="207"/>
      <c r="G73" s="207"/>
      <c r="H73" s="208"/>
      <c r="I73" s="1">
        <v>66</v>
      </c>
      <c r="J73" s="118">
        <v>321673</v>
      </c>
      <c r="K73" s="7">
        <v>387865</v>
      </c>
    </row>
    <row r="74" spans="1:11" ht="12.75">
      <c r="A74" s="206" t="s">
        <v>143</v>
      </c>
      <c r="B74" s="207"/>
      <c r="C74" s="207"/>
      <c r="D74" s="207"/>
      <c r="E74" s="207"/>
      <c r="F74" s="207"/>
      <c r="G74" s="207"/>
      <c r="H74" s="208"/>
      <c r="I74" s="1">
        <v>67</v>
      </c>
      <c r="J74" s="118"/>
      <c r="K74" s="7"/>
    </row>
    <row r="75" spans="1:11" ht="12.75">
      <c r="A75" s="206" t="s">
        <v>131</v>
      </c>
      <c r="B75" s="207"/>
      <c r="C75" s="207"/>
      <c r="D75" s="207"/>
      <c r="E75" s="207"/>
      <c r="F75" s="207"/>
      <c r="G75" s="207"/>
      <c r="H75" s="208"/>
      <c r="I75" s="1">
        <v>68</v>
      </c>
      <c r="J75" s="118"/>
      <c r="K75" s="7"/>
    </row>
    <row r="76" spans="1:11" ht="12.75">
      <c r="A76" s="206" t="s">
        <v>132</v>
      </c>
      <c r="B76" s="207"/>
      <c r="C76" s="207"/>
      <c r="D76" s="207"/>
      <c r="E76" s="207"/>
      <c r="F76" s="207"/>
      <c r="G76" s="207"/>
      <c r="H76" s="208"/>
      <c r="I76" s="1">
        <v>69</v>
      </c>
      <c r="J76" s="118"/>
      <c r="K76" s="7"/>
    </row>
    <row r="77" spans="1:11" ht="12.75">
      <c r="A77" s="206" t="s">
        <v>133</v>
      </c>
      <c r="B77" s="207"/>
      <c r="C77" s="207"/>
      <c r="D77" s="207"/>
      <c r="E77" s="207"/>
      <c r="F77" s="207"/>
      <c r="G77" s="207"/>
      <c r="H77" s="208"/>
      <c r="I77" s="1">
        <v>70</v>
      </c>
      <c r="J77" s="118">
        <v>63937</v>
      </c>
      <c r="K77" s="7">
        <v>63937</v>
      </c>
    </row>
    <row r="78" spans="1:11" ht="12.75">
      <c r="A78" s="206" t="s">
        <v>134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140292</v>
      </c>
      <c r="K78" s="7">
        <v>158885</v>
      </c>
    </row>
    <row r="79" spans="1:11" ht="12.75">
      <c r="A79" s="206" t="s">
        <v>236</v>
      </c>
      <c r="B79" s="207"/>
      <c r="C79" s="207"/>
      <c r="D79" s="207"/>
      <c r="E79" s="207"/>
      <c r="F79" s="207"/>
      <c r="G79" s="207"/>
      <c r="H79" s="208"/>
      <c r="I79" s="1">
        <v>72</v>
      </c>
      <c r="J79" s="46">
        <f>J80-J81</f>
        <v>3939881</v>
      </c>
      <c r="K79" s="46">
        <f>K80-K81</f>
        <v>4403217</v>
      </c>
    </row>
    <row r="80" spans="1:11" ht="12.75">
      <c r="A80" s="221" t="s">
        <v>167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3939881</v>
      </c>
      <c r="K80" s="7">
        <v>4403217</v>
      </c>
    </row>
    <row r="81" spans="1:11" ht="12.75">
      <c r="A81" s="221" t="s">
        <v>168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06" t="s">
        <v>237</v>
      </c>
      <c r="B82" s="207"/>
      <c r="C82" s="207"/>
      <c r="D82" s="207"/>
      <c r="E82" s="207"/>
      <c r="F82" s="207"/>
      <c r="G82" s="207"/>
      <c r="H82" s="208"/>
      <c r="I82" s="1">
        <v>75</v>
      </c>
      <c r="J82" s="46">
        <f>J83-J84</f>
        <v>1323819</v>
      </c>
      <c r="K82" s="46">
        <f>K83-K84</f>
        <v>755430</v>
      </c>
    </row>
    <row r="83" spans="1:11" ht="12.75">
      <c r="A83" s="221" t="s">
        <v>169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1323819</v>
      </c>
      <c r="K83" s="7">
        <v>755430</v>
      </c>
    </row>
    <row r="84" spans="1:11" ht="12.75">
      <c r="A84" s="221" t="s">
        <v>170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/>
    </row>
    <row r="85" spans="1:11" ht="12.75">
      <c r="A85" s="206" t="s">
        <v>171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212" t="s">
        <v>17</v>
      </c>
      <c r="B86" s="213"/>
      <c r="C86" s="213"/>
      <c r="D86" s="213"/>
      <c r="E86" s="213"/>
      <c r="F86" s="213"/>
      <c r="G86" s="213"/>
      <c r="H86" s="214"/>
      <c r="I86" s="1">
        <v>79</v>
      </c>
      <c r="J86" s="46">
        <f>SUM(J87:J89)</f>
        <v>212606</v>
      </c>
      <c r="K86" s="46">
        <f>SUM(K87:K89)</f>
        <v>213031</v>
      </c>
    </row>
    <row r="87" spans="1:11" ht="12.75">
      <c r="A87" s="206" t="s">
        <v>127</v>
      </c>
      <c r="B87" s="207"/>
      <c r="C87" s="207"/>
      <c r="D87" s="207"/>
      <c r="E87" s="207"/>
      <c r="F87" s="207"/>
      <c r="G87" s="207"/>
      <c r="H87" s="208"/>
      <c r="I87" s="1">
        <v>80</v>
      </c>
      <c r="J87" s="119">
        <v>12380</v>
      </c>
      <c r="K87" s="7">
        <v>12800</v>
      </c>
    </row>
    <row r="88" spans="1:11" ht="12.75">
      <c r="A88" s="206" t="s">
        <v>128</v>
      </c>
      <c r="B88" s="207"/>
      <c r="C88" s="207"/>
      <c r="D88" s="207"/>
      <c r="E88" s="207"/>
      <c r="F88" s="207"/>
      <c r="G88" s="207"/>
      <c r="H88" s="208"/>
      <c r="I88" s="1">
        <v>81</v>
      </c>
      <c r="J88" s="119"/>
      <c r="K88" s="7"/>
    </row>
    <row r="89" spans="1:11" ht="12.75">
      <c r="A89" s="206" t="s">
        <v>129</v>
      </c>
      <c r="B89" s="207"/>
      <c r="C89" s="207"/>
      <c r="D89" s="207"/>
      <c r="E89" s="207"/>
      <c r="F89" s="207"/>
      <c r="G89" s="207"/>
      <c r="H89" s="208"/>
      <c r="I89" s="1">
        <v>82</v>
      </c>
      <c r="J89" s="119">
        <f>178595+21631</f>
        <v>200226</v>
      </c>
      <c r="K89" s="7">
        <f>178600+21631</f>
        <v>200231</v>
      </c>
    </row>
    <row r="90" spans="1:11" ht="12.75">
      <c r="A90" s="212" t="s">
        <v>18</v>
      </c>
      <c r="B90" s="213"/>
      <c r="C90" s="213"/>
      <c r="D90" s="213"/>
      <c r="E90" s="213"/>
      <c r="F90" s="213"/>
      <c r="G90" s="213"/>
      <c r="H90" s="214"/>
      <c r="I90" s="1">
        <v>83</v>
      </c>
      <c r="J90" s="46">
        <f>SUM(J91:J99)</f>
        <v>5196179</v>
      </c>
      <c r="K90" s="46">
        <f>SUM(K91:K99)</f>
        <v>5074023</v>
      </c>
    </row>
    <row r="91" spans="1:11" ht="12.75">
      <c r="A91" s="206" t="s">
        <v>130</v>
      </c>
      <c r="B91" s="207"/>
      <c r="C91" s="207"/>
      <c r="D91" s="207"/>
      <c r="E91" s="207"/>
      <c r="F91" s="207"/>
      <c r="G91" s="207"/>
      <c r="H91" s="208"/>
      <c r="I91" s="1">
        <v>84</v>
      </c>
      <c r="J91" s="118"/>
      <c r="K91" s="7"/>
    </row>
    <row r="92" spans="1:11" ht="12.75">
      <c r="A92" s="206" t="s">
        <v>241</v>
      </c>
      <c r="B92" s="207"/>
      <c r="C92" s="207"/>
      <c r="D92" s="207"/>
      <c r="E92" s="207"/>
      <c r="F92" s="207"/>
      <c r="G92" s="207"/>
      <c r="H92" s="208"/>
      <c r="I92" s="1">
        <v>85</v>
      </c>
      <c r="J92" s="118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118">
        <v>654682</v>
      </c>
      <c r="K93" s="7">
        <v>437714</v>
      </c>
    </row>
    <row r="94" spans="1:11" ht="12.75">
      <c r="A94" s="206" t="s">
        <v>242</v>
      </c>
      <c r="B94" s="207"/>
      <c r="C94" s="207"/>
      <c r="D94" s="207"/>
      <c r="E94" s="207"/>
      <c r="F94" s="207"/>
      <c r="G94" s="207"/>
      <c r="H94" s="208"/>
      <c r="I94" s="1">
        <v>87</v>
      </c>
      <c r="J94" s="118"/>
      <c r="K94" s="7"/>
    </row>
    <row r="95" spans="1:11" ht="12.75">
      <c r="A95" s="206" t="s">
        <v>243</v>
      </c>
      <c r="B95" s="207"/>
      <c r="C95" s="207"/>
      <c r="D95" s="207"/>
      <c r="E95" s="207"/>
      <c r="F95" s="207"/>
      <c r="G95" s="207"/>
      <c r="H95" s="208"/>
      <c r="I95" s="1">
        <v>88</v>
      </c>
      <c r="J95" s="118">
        <v>11655</v>
      </c>
      <c r="K95" s="7">
        <v>11256</v>
      </c>
    </row>
    <row r="96" spans="1:11" ht="12.75">
      <c r="A96" s="206" t="s">
        <v>244</v>
      </c>
      <c r="B96" s="207"/>
      <c r="C96" s="207"/>
      <c r="D96" s="207"/>
      <c r="E96" s="207"/>
      <c r="F96" s="207"/>
      <c r="G96" s="207"/>
      <c r="H96" s="208"/>
      <c r="I96" s="1">
        <v>89</v>
      </c>
      <c r="J96" s="118">
        <v>3606173</v>
      </c>
      <c r="K96" s="7">
        <v>3538986</v>
      </c>
    </row>
    <row r="97" spans="1:11" ht="12.75">
      <c r="A97" s="206" t="s">
        <v>92</v>
      </c>
      <c r="B97" s="207"/>
      <c r="C97" s="207"/>
      <c r="D97" s="207"/>
      <c r="E97" s="207"/>
      <c r="F97" s="207"/>
      <c r="G97" s="207"/>
      <c r="H97" s="208"/>
      <c r="I97" s="1">
        <v>90</v>
      </c>
      <c r="J97" s="118"/>
      <c r="K97" s="7"/>
    </row>
    <row r="98" spans="1:11" ht="12.75">
      <c r="A98" s="206" t="s">
        <v>90</v>
      </c>
      <c r="B98" s="207"/>
      <c r="C98" s="207"/>
      <c r="D98" s="207"/>
      <c r="E98" s="207"/>
      <c r="F98" s="207"/>
      <c r="G98" s="207"/>
      <c r="H98" s="208"/>
      <c r="I98" s="1">
        <v>91</v>
      </c>
      <c r="J98" s="118">
        <v>897662</v>
      </c>
      <c r="K98" s="7">
        <v>1056898</v>
      </c>
    </row>
    <row r="99" spans="1:11" ht="12.75">
      <c r="A99" s="206" t="s">
        <v>91</v>
      </c>
      <c r="B99" s="207"/>
      <c r="C99" s="207"/>
      <c r="D99" s="207"/>
      <c r="E99" s="207"/>
      <c r="F99" s="207"/>
      <c r="G99" s="207"/>
      <c r="H99" s="208"/>
      <c r="I99" s="1">
        <v>92</v>
      </c>
      <c r="J99" s="118">
        <v>26007</v>
      </c>
      <c r="K99" s="7">
        <v>29169</v>
      </c>
    </row>
    <row r="100" spans="1:11" ht="12.75">
      <c r="A100" s="212" t="s">
        <v>19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46">
        <f>SUM(J101:J112)</f>
        <v>4515838</v>
      </c>
      <c r="K100" s="46">
        <f>SUM(K101:K112)</f>
        <v>4959998</v>
      </c>
    </row>
    <row r="101" spans="1:11" ht="12.75">
      <c r="A101" s="206" t="s">
        <v>130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118">
        <v>2758202</v>
      </c>
      <c r="K101" s="7">
        <v>2681437</v>
      </c>
    </row>
    <row r="102" spans="1:11" ht="12.75">
      <c r="A102" s="206" t="s">
        <v>241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118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118">
        <v>408711</v>
      </c>
      <c r="K103" s="7">
        <v>429023</v>
      </c>
    </row>
    <row r="104" spans="1:11" ht="12.75">
      <c r="A104" s="206" t="s">
        <v>242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118">
        <v>1630</v>
      </c>
      <c r="K104" s="7">
        <v>3594</v>
      </c>
    </row>
    <row r="105" spans="1:11" ht="12.75">
      <c r="A105" s="206" t="s">
        <v>243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118">
        <v>630249</v>
      </c>
      <c r="K105" s="7">
        <v>425465</v>
      </c>
    </row>
    <row r="106" spans="1:11" ht="12.75">
      <c r="A106" s="206" t="s">
        <v>244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118">
        <v>586601</v>
      </c>
      <c r="K106" s="7">
        <v>530041</v>
      </c>
    </row>
    <row r="107" spans="1:11" ht="12.75">
      <c r="A107" s="206" t="s">
        <v>92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118"/>
      <c r="K107" s="7"/>
    </row>
    <row r="108" spans="1:11" ht="12.75">
      <c r="A108" s="206" t="s">
        <v>93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118">
        <v>6483</v>
      </c>
      <c r="K108" s="7">
        <v>6773</v>
      </c>
    </row>
    <row r="109" spans="1:11" ht="12.75">
      <c r="A109" s="206" t="s">
        <v>94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118">
        <v>76596</v>
      </c>
      <c r="K109" s="7">
        <v>33993</v>
      </c>
    </row>
    <row r="110" spans="1:11" ht="12.75">
      <c r="A110" s="206" t="s">
        <v>97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118"/>
      <c r="K110" s="7">
        <v>794291</v>
      </c>
    </row>
    <row r="111" spans="1:11" ht="12.75">
      <c r="A111" s="206" t="s">
        <v>95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118"/>
      <c r="K111" s="7"/>
    </row>
    <row r="112" spans="1:11" ht="12.75">
      <c r="A112" s="206" t="s">
        <v>96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118">
        <v>47366</v>
      </c>
      <c r="K112" s="7">
        <v>55381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4412</v>
      </c>
      <c r="K113" s="7">
        <v>6628</v>
      </c>
    </row>
    <row r="114" spans="1:11" ht="12.75">
      <c r="A114" s="212" t="s">
        <v>23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46">
        <f>J69+J86+J90+J100+J113</f>
        <v>35510796</v>
      </c>
      <c r="K114" s="46">
        <f>K69+K86+K90+K100+K113</f>
        <v>35815173</v>
      </c>
    </row>
    <row r="115" spans="1:11" ht="12.75">
      <c r="A115" s="231" t="s">
        <v>55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2773791</v>
      </c>
      <c r="K115" s="8">
        <v>2834997</v>
      </c>
    </row>
    <row r="116" spans="1:11" ht="12.75">
      <c r="A116" s="218" t="s">
        <v>307</v>
      </c>
      <c r="B116" s="234"/>
      <c r="C116" s="234"/>
      <c r="D116" s="234"/>
      <c r="E116" s="234"/>
      <c r="F116" s="234"/>
      <c r="G116" s="234"/>
      <c r="H116" s="234"/>
      <c r="I116" s="235"/>
      <c r="J116" s="196"/>
      <c r="K116" s="236"/>
    </row>
    <row r="117" spans="1:11" ht="12.75">
      <c r="A117" s="209" t="s">
        <v>184</v>
      </c>
      <c r="B117" s="210"/>
      <c r="C117" s="210"/>
      <c r="D117" s="210"/>
      <c r="E117" s="210"/>
      <c r="F117" s="210"/>
      <c r="G117" s="210"/>
      <c r="H117" s="210"/>
      <c r="I117" s="237"/>
      <c r="J117" s="237"/>
      <c r="K117" s="238"/>
    </row>
    <row r="118" spans="1:11" ht="12.75">
      <c r="A118" s="206" t="s">
        <v>6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25581761</v>
      </c>
      <c r="K118" s="7">
        <v>25561493</v>
      </c>
    </row>
    <row r="119" spans="1:11" ht="12.75">
      <c r="A119" s="224" t="s">
        <v>7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308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allowBlank="1" sqref="A1:I65536 J120:J65536 J116:J117 J114 J100 J90 J86 J82 J79 J72 J68:J69 J66 J56 J49 J40:J41 J35 J26 J16 J1:J9 K1:IV65536"/>
    <dataValidation type="whole" operator="greaterThanOrEqual" allowBlank="1" showInputMessage="1" showErrorMessage="1" errorTitle="Pogrešan unos" error="Mogu se unijeti samo cjelobrojne pozitivne vrijednosti." sqref="J10:J15 J115 J101:J113 J91:J99 J87:J89 J83:J84 J80:J81 J73:J77 J70 J67 J57:J65 J50:J55 J42:J48 J36:J39 J27:J34 J17:J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110" zoomScaleSheetLayoutView="110" zoomScalePageLayoutView="0" workbookViewId="0" topLeftCell="A25">
      <selection activeCell="K31" sqref="K31"/>
    </sheetView>
  </sheetViews>
  <sheetFormatPr defaultColWidth="9.140625" defaultRowHeight="12.75"/>
  <cols>
    <col min="1" max="7" width="9.140625" style="45" customWidth="1"/>
    <col min="8" max="8" width="7.28125" style="45" customWidth="1"/>
    <col min="9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98" t="s">
        <v>152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8" t="s">
        <v>344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9" t="s">
        <v>333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0" t="s">
        <v>57</v>
      </c>
      <c r="B4" s="240"/>
      <c r="C4" s="240"/>
      <c r="D4" s="240"/>
      <c r="E4" s="240"/>
      <c r="F4" s="240"/>
      <c r="G4" s="240"/>
      <c r="H4" s="240"/>
      <c r="I4" s="51" t="s">
        <v>276</v>
      </c>
      <c r="J4" s="241" t="s">
        <v>316</v>
      </c>
      <c r="K4" s="241"/>
      <c r="L4" s="241" t="s">
        <v>317</v>
      </c>
      <c r="M4" s="241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1"/>
      <c r="J5" s="53" t="s">
        <v>311</v>
      </c>
      <c r="K5" s="53" t="s">
        <v>312</v>
      </c>
      <c r="L5" s="53" t="s">
        <v>311</v>
      </c>
      <c r="M5" s="53" t="s">
        <v>312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9" t="s">
        <v>24</v>
      </c>
      <c r="B7" s="210"/>
      <c r="C7" s="210"/>
      <c r="D7" s="210"/>
      <c r="E7" s="210"/>
      <c r="F7" s="210"/>
      <c r="G7" s="210"/>
      <c r="H7" s="211"/>
      <c r="I7" s="3">
        <v>111</v>
      </c>
      <c r="J7" s="47">
        <f>SUM(J8:J9)</f>
        <v>4100031</v>
      </c>
      <c r="K7" s="47">
        <f>SUM(K8:K9)</f>
        <v>1679480</v>
      </c>
      <c r="L7" s="47">
        <f>SUM(L8:L9)</f>
        <v>3865035</v>
      </c>
      <c r="M7" s="47">
        <f>SUM(M8:M9)</f>
        <v>1736137</v>
      </c>
    </row>
    <row r="8" spans="1:13" ht="12.75">
      <c r="A8" s="212" t="s">
        <v>150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4069948</v>
      </c>
      <c r="K8" s="7">
        <v>1668315</v>
      </c>
      <c r="L8" s="7">
        <v>3821362</v>
      </c>
      <c r="M8" s="7">
        <v>1716827</v>
      </c>
    </row>
    <row r="9" spans="1:13" ht="12.75">
      <c r="A9" s="212" t="s">
        <v>101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30083</v>
      </c>
      <c r="K9" s="7">
        <v>11165</v>
      </c>
      <c r="L9" s="7">
        <v>43673</v>
      </c>
      <c r="M9" s="7">
        <v>19310</v>
      </c>
    </row>
    <row r="10" spans="1:13" ht="12.75">
      <c r="A10" s="212" t="s">
        <v>10</v>
      </c>
      <c r="B10" s="213"/>
      <c r="C10" s="213"/>
      <c r="D10" s="213"/>
      <c r="E10" s="213"/>
      <c r="F10" s="213"/>
      <c r="G10" s="213"/>
      <c r="H10" s="214"/>
      <c r="I10" s="1">
        <v>114</v>
      </c>
      <c r="J10" s="46">
        <f>J11+J12+J16+J20+J21+J22+J25+J26</f>
        <v>3347672</v>
      </c>
      <c r="K10" s="46">
        <f>K11+K12+K16+K20+K21+K22+K25+K26</f>
        <v>1316364</v>
      </c>
      <c r="L10" s="46">
        <f>L11+L12+L16+L20+L21+L22+L25+L26</f>
        <v>3701052</v>
      </c>
      <c r="M10" s="46">
        <f>M11+M12+M16+M20+M21+M22+M25+M26</f>
        <v>1521852</v>
      </c>
    </row>
    <row r="11" spans="1:13" ht="12.75">
      <c r="A11" s="212" t="s">
        <v>102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2" t="s">
        <v>20</v>
      </c>
      <c r="B12" s="213"/>
      <c r="C12" s="213"/>
      <c r="D12" s="213"/>
      <c r="E12" s="213"/>
      <c r="F12" s="213"/>
      <c r="G12" s="213"/>
      <c r="H12" s="214"/>
      <c r="I12" s="1">
        <v>116</v>
      </c>
      <c r="J12" s="46">
        <f>SUM(J13:J15)</f>
        <v>3055142</v>
      </c>
      <c r="K12" s="46">
        <f>SUM(K13:K15)</f>
        <v>1230747</v>
      </c>
      <c r="L12" s="46">
        <f>SUM(L13:L15)</f>
        <v>3386315</v>
      </c>
      <c r="M12" s="46">
        <f>SUM(M13:M15)</f>
        <v>1282791</v>
      </c>
    </row>
    <row r="13" spans="1:13" ht="12.75">
      <c r="A13" s="206" t="s">
        <v>144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2266420</v>
      </c>
      <c r="K13" s="7">
        <v>1028053</v>
      </c>
      <c r="L13" s="7">
        <v>2624909</v>
      </c>
      <c r="M13" s="7">
        <v>1106614</v>
      </c>
    </row>
    <row r="14" spans="1:13" ht="12.75">
      <c r="A14" s="206" t="s">
        <v>145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570506</v>
      </c>
      <c r="K14" s="7">
        <v>102561</v>
      </c>
      <c r="L14" s="7">
        <v>538060</v>
      </c>
      <c r="M14" s="7">
        <v>91027</v>
      </c>
    </row>
    <row r="15" spans="1:13" ht="12.75">
      <c r="A15" s="206" t="s">
        <v>59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218216</v>
      </c>
      <c r="K15" s="7">
        <v>100133</v>
      </c>
      <c r="L15" s="7">
        <v>223346</v>
      </c>
      <c r="M15" s="7">
        <v>85150</v>
      </c>
    </row>
    <row r="16" spans="1:13" ht="12.75">
      <c r="A16" s="212" t="s">
        <v>21</v>
      </c>
      <c r="B16" s="213"/>
      <c r="C16" s="213"/>
      <c r="D16" s="213"/>
      <c r="E16" s="213"/>
      <c r="F16" s="213"/>
      <c r="G16" s="213"/>
      <c r="H16" s="214"/>
      <c r="I16" s="1">
        <v>120</v>
      </c>
      <c r="J16" s="46">
        <f>SUM(J17:J19)</f>
        <v>41445</v>
      </c>
      <c r="K16" s="46">
        <f>SUM(K17:K19)</f>
        <v>21018</v>
      </c>
      <c r="L16" s="46">
        <f>SUM(L17:L19)</f>
        <v>44454</v>
      </c>
      <c r="M16" s="46">
        <f>SUM(M17:M19)</f>
        <v>22544</v>
      </c>
    </row>
    <row r="17" spans="1:13" ht="12.75">
      <c r="A17" s="206" t="s">
        <v>60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23396</v>
      </c>
      <c r="K17" s="7">
        <v>11858</v>
      </c>
      <c r="L17" s="7">
        <v>25723</v>
      </c>
      <c r="M17" s="7">
        <v>13045</v>
      </c>
    </row>
    <row r="18" spans="1:13" ht="12.75">
      <c r="A18" s="206" t="s">
        <v>61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12060</v>
      </c>
      <c r="K18" s="7">
        <v>6131</v>
      </c>
      <c r="L18" s="7">
        <v>12399</v>
      </c>
      <c r="M18" s="7">
        <v>6297</v>
      </c>
    </row>
    <row r="19" spans="1:13" ht="12.75">
      <c r="A19" s="206" t="s">
        <v>62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5989</v>
      </c>
      <c r="K19" s="7">
        <v>3029</v>
      </c>
      <c r="L19" s="7">
        <v>6332</v>
      </c>
      <c r="M19" s="7">
        <v>3202</v>
      </c>
    </row>
    <row r="20" spans="1:13" ht="12.75">
      <c r="A20" s="212" t="s">
        <v>103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35278</v>
      </c>
      <c r="K20" s="7">
        <v>17104</v>
      </c>
      <c r="L20" s="7">
        <v>24652</v>
      </c>
      <c r="M20" s="7">
        <v>12049</v>
      </c>
    </row>
    <row r="21" spans="1:13" ht="12.75">
      <c r="A21" s="212" t="s">
        <v>104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204349</v>
      </c>
      <c r="K21" s="7">
        <v>39202</v>
      </c>
      <c r="L21" s="7">
        <v>206755</v>
      </c>
      <c r="M21" s="7">
        <v>168150</v>
      </c>
    </row>
    <row r="22" spans="1:13" ht="12.75">
      <c r="A22" s="212" t="s">
        <v>22</v>
      </c>
      <c r="B22" s="213"/>
      <c r="C22" s="213"/>
      <c r="D22" s="213"/>
      <c r="E22" s="213"/>
      <c r="F22" s="213"/>
      <c r="G22" s="213"/>
      <c r="H22" s="214"/>
      <c r="I22" s="1">
        <v>126</v>
      </c>
      <c r="J22" s="46">
        <f>SUM(J23:J24)</f>
        <v>8762</v>
      </c>
      <c r="K22" s="46">
        <f>SUM(K23:K24)</f>
        <v>6431</v>
      </c>
      <c r="L22" s="46">
        <f>SUM(L23:L24)</f>
        <v>32518</v>
      </c>
      <c r="M22" s="46">
        <f>SUM(M23:M24)</f>
        <v>29960</v>
      </c>
    </row>
    <row r="23" spans="1:13" ht="12.75">
      <c r="A23" s="206" t="s">
        <v>135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136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8762</v>
      </c>
      <c r="K24" s="7">
        <v>6431</v>
      </c>
      <c r="L24" s="7">
        <v>32518</v>
      </c>
      <c r="M24" s="7">
        <v>29960</v>
      </c>
    </row>
    <row r="25" spans="1:13" ht="12.75">
      <c r="A25" s="212" t="s">
        <v>105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1857</v>
      </c>
      <c r="K25" s="7">
        <v>1857</v>
      </c>
      <c r="L25" s="7">
        <f>2979</f>
        <v>2979</v>
      </c>
      <c r="M25" s="7">
        <v>2979</v>
      </c>
    </row>
    <row r="26" spans="1:13" ht="12.75">
      <c r="A26" s="212" t="s">
        <v>48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839</v>
      </c>
      <c r="K26" s="7">
        <v>5</v>
      </c>
      <c r="L26" s="7">
        <v>3379</v>
      </c>
      <c r="M26" s="7">
        <v>3379</v>
      </c>
    </row>
    <row r="27" spans="1:13" ht="12.75">
      <c r="A27" s="212" t="s">
        <v>211</v>
      </c>
      <c r="B27" s="213"/>
      <c r="C27" s="213"/>
      <c r="D27" s="213"/>
      <c r="E27" s="213"/>
      <c r="F27" s="213"/>
      <c r="G27" s="213"/>
      <c r="H27" s="214"/>
      <c r="I27" s="1">
        <v>131</v>
      </c>
      <c r="J27" s="46">
        <f>SUM(J28:J32)</f>
        <v>833213</v>
      </c>
      <c r="K27" s="46">
        <f>SUM(K28:K32)</f>
        <v>660413</v>
      </c>
      <c r="L27" s="46">
        <f>SUM(L28:L32)</f>
        <v>1020155</v>
      </c>
      <c r="M27" s="46">
        <f>SUM(M28:M32)</f>
        <v>866310</v>
      </c>
    </row>
    <row r="28" spans="1:13" ht="21.75" customHeight="1">
      <c r="A28" s="212" t="s">
        <v>225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f>614214+80243+437</f>
        <v>694894</v>
      </c>
      <c r="K28" s="7">
        <f>614214+39782+218</f>
        <v>654214</v>
      </c>
      <c r="L28" s="7">
        <f>740057+74803+434</f>
        <v>815294</v>
      </c>
      <c r="M28" s="7">
        <f>740057+37783+219</f>
        <v>778059</v>
      </c>
    </row>
    <row r="29" spans="1:13" ht="24" customHeight="1">
      <c r="A29" s="212" t="s">
        <v>153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f>5120+133199</f>
        <v>138319</v>
      </c>
      <c r="K29" s="7">
        <f>4397+1802</f>
        <v>6199</v>
      </c>
      <c r="L29" s="7">
        <f>1514+203235</f>
        <v>204749</v>
      </c>
      <c r="M29" s="7">
        <f>790+87381</f>
        <v>88171</v>
      </c>
    </row>
    <row r="30" spans="1:13" ht="12.75">
      <c r="A30" s="212" t="s">
        <v>137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221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>
        <v>50</v>
      </c>
      <c r="M31" s="7">
        <v>18</v>
      </c>
    </row>
    <row r="32" spans="1:13" ht="12.75">
      <c r="A32" s="212" t="s">
        <v>138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>
        <v>62</v>
      </c>
      <c r="M32" s="7">
        <v>62</v>
      </c>
    </row>
    <row r="33" spans="1:13" ht="12.75">
      <c r="A33" s="212" t="s">
        <v>212</v>
      </c>
      <c r="B33" s="213"/>
      <c r="C33" s="213"/>
      <c r="D33" s="213"/>
      <c r="E33" s="213"/>
      <c r="F33" s="213"/>
      <c r="G33" s="213"/>
      <c r="H33" s="214"/>
      <c r="I33" s="1">
        <v>137</v>
      </c>
      <c r="J33" s="46">
        <f>SUM(J34:J37)</f>
        <v>216292</v>
      </c>
      <c r="K33" s="46">
        <f>SUM(K34:K37)</f>
        <v>-104562</v>
      </c>
      <c r="L33" s="46">
        <f>SUM(L34:L37)</f>
        <v>470960</v>
      </c>
      <c r="M33" s="46">
        <f>SUM(M34:M37)</f>
        <v>345630</v>
      </c>
    </row>
    <row r="34" spans="1:13" ht="12.75">
      <c r="A34" s="212" t="s">
        <v>64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14875</v>
      </c>
      <c r="K34" s="7">
        <v>1250</v>
      </c>
      <c r="L34" s="7">
        <v>15922</v>
      </c>
      <c r="M34" s="7">
        <v>3138</v>
      </c>
    </row>
    <row r="35" spans="1:13" ht="21" customHeight="1">
      <c r="A35" s="212" t="s">
        <v>63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f>122355+45358</f>
        <v>167713</v>
      </c>
      <c r="K35" s="7">
        <f>36224+13310</f>
        <v>49534</v>
      </c>
      <c r="L35" s="7">
        <f>113049+57253</f>
        <v>170302</v>
      </c>
      <c r="M35" s="7">
        <f>55958+25430</f>
        <v>81388</v>
      </c>
    </row>
    <row r="36" spans="1:13" ht="12.75">
      <c r="A36" s="212" t="s">
        <v>222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33704</v>
      </c>
      <c r="K36" s="7">
        <v>-155346</v>
      </c>
      <c r="L36" s="7">
        <v>284736</v>
      </c>
      <c r="M36" s="7">
        <v>261104</v>
      </c>
    </row>
    <row r="37" spans="1:13" ht="12.75">
      <c r="A37" s="212" t="s">
        <v>65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193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2" t="s">
        <v>194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2" t="s">
        <v>223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2" t="s">
        <v>224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2" t="s">
        <v>213</v>
      </c>
      <c r="B42" s="213"/>
      <c r="C42" s="213"/>
      <c r="D42" s="213"/>
      <c r="E42" s="213"/>
      <c r="F42" s="213"/>
      <c r="G42" s="213"/>
      <c r="H42" s="214"/>
      <c r="I42" s="1">
        <v>146</v>
      </c>
      <c r="J42" s="46">
        <f>J7+J27+J38+J40</f>
        <v>4933244</v>
      </c>
      <c r="K42" s="46">
        <f>K7+K27+K38+K40</f>
        <v>2339893</v>
      </c>
      <c r="L42" s="46">
        <f>L7+L27+L38+L40</f>
        <v>4885190</v>
      </c>
      <c r="M42" s="46">
        <f>M7+M27+M38+M40</f>
        <v>2602447</v>
      </c>
    </row>
    <row r="43" spans="1:13" ht="12.75">
      <c r="A43" s="212" t="s">
        <v>214</v>
      </c>
      <c r="B43" s="213"/>
      <c r="C43" s="213"/>
      <c r="D43" s="213"/>
      <c r="E43" s="213"/>
      <c r="F43" s="213"/>
      <c r="G43" s="213"/>
      <c r="H43" s="214"/>
      <c r="I43" s="1">
        <v>147</v>
      </c>
      <c r="J43" s="46">
        <f>J10+J33+J39+J41</f>
        <v>3563964</v>
      </c>
      <c r="K43" s="46">
        <f>K10+K33+K39+K41</f>
        <v>1211802</v>
      </c>
      <c r="L43" s="46">
        <f>L10+L33+L39+L41</f>
        <v>4172012</v>
      </c>
      <c r="M43" s="46">
        <f>M10+M33+M39+M41</f>
        <v>1867482</v>
      </c>
    </row>
    <row r="44" spans="1:13" ht="12.75">
      <c r="A44" s="212" t="s">
        <v>234</v>
      </c>
      <c r="B44" s="213"/>
      <c r="C44" s="213"/>
      <c r="D44" s="213"/>
      <c r="E44" s="213"/>
      <c r="F44" s="213"/>
      <c r="G44" s="213"/>
      <c r="H44" s="214"/>
      <c r="I44" s="1">
        <v>148</v>
      </c>
      <c r="J44" s="46">
        <f>J42-J43</f>
        <v>1369280</v>
      </c>
      <c r="K44" s="46">
        <f>K42-K43</f>
        <v>1128091</v>
      </c>
      <c r="L44" s="46">
        <f>L42-L43</f>
        <v>713178</v>
      </c>
      <c r="M44" s="46">
        <f>M42-M43</f>
        <v>734965</v>
      </c>
    </row>
    <row r="45" spans="1:13" ht="12.75">
      <c r="A45" s="221" t="s">
        <v>216</v>
      </c>
      <c r="B45" s="222"/>
      <c r="C45" s="222"/>
      <c r="D45" s="222"/>
      <c r="E45" s="222"/>
      <c r="F45" s="222"/>
      <c r="G45" s="222"/>
      <c r="H45" s="223"/>
      <c r="I45" s="1">
        <v>149</v>
      </c>
      <c r="J45" s="46">
        <f>IF(J42&gt;J43,J42-J43,0)</f>
        <v>1369280</v>
      </c>
      <c r="K45" s="46">
        <f>IF(K42&gt;K43,K42-K43,0)</f>
        <v>1128091</v>
      </c>
      <c r="L45" s="46">
        <f>IF(L42&gt;L43,L42-L43,0)</f>
        <v>713178</v>
      </c>
      <c r="M45" s="46">
        <f>IF(M42&gt;M43,M42-M43,0)</f>
        <v>734965</v>
      </c>
    </row>
    <row r="46" spans="1:13" ht="12.75">
      <c r="A46" s="221" t="s">
        <v>217</v>
      </c>
      <c r="B46" s="222"/>
      <c r="C46" s="222"/>
      <c r="D46" s="222"/>
      <c r="E46" s="222"/>
      <c r="F46" s="222"/>
      <c r="G46" s="222"/>
      <c r="H46" s="223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12" t="s">
        <v>215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151013</v>
      </c>
      <c r="K47" s="7">
        <v>102639</v>
      </c>
      <c r="L47" s="7">
        <v>-42252</v>
      </c>
      <c r="M47" s="7">
        <v>-42252</v>
      </c>
    </row>
    <row r="48" spans="1:13" ht="12.75">
      <c r="A48" s="212" t="s">
        <v>235</v>
      </c>
      <c r="B48" s="213"/>
      <c r="C48" s="213"/>
      <c r="D48" s="213"/>
      <c r="E48" s="213"/>
      <c r="F48" s="213"/>
      <c r="G48" s="213"/>
      <c r="H48" s="214"/>
      <c r="I48" s="1">
        <v>152</v>
      </c>
      <c r="J48" s="46">
        <f>J44-J47</f>
        <v>1218267</v>
      </c>
      <c r="K48" s="46">
        <f>K44-K47</f>
        <v>1025452</v>
      </c>
      <c r="L48" s="46">
        <f>L44-L47</f>
        <v>755430</v>
      </c>
      <c r="M48" s="46">
        <f>M44-M47</f>
        <v>777217</v>
      </c>
    </row>
    <row r="49" spans="1:13" ht="12.75">
      <c r="A49" s="221" t="s">
        <v>190</v>
      </c>
      <c r="B49" s="222"/>
      <c r="C49" s="222"/>
      <c r="D49" s="222"/>
      <c r="E49" s="222"/>
      <c r="F49" s="222"/>
      <c r="G49" s="222"/>
      <c r="H49" s="223"/>
      <c r="I49" s="1">
        <v>153</v>
      </c>
      <c r="J49" s="46">
        <f>IF(J48&gt;0,J48,0)</f>
        <v>1218267</v>
      </c>
      <c r="K49" s="46">
        <f>IF(K48&gt;0,K48,0)</f>
        <v>1025452</v>
      </c>
      <c r="L49" s="46">
        <f>IF(L48&gt;0,L48,0)</f>
        <v>755430</v>
      </c>
      <c r="M49" s="46">
        <f>IF(M48&gt;0,M48,0)</f>
        <v>777217</v>
      </c>
    </row>
    <row r="50" spans="1:13" ht="12.75">
      <c r="A50" s="242" t="s">
        <v>218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18" t="s">
        <v>309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9" t="s">
        <v>185</v>
      </c>
      <c r="B52" s="210"/>
      <c r="C52" s="210"/>
      <c r="D52" s="210"/>
      <c r="E52" s="210"/>
      <c r="F52" s="210"/>
      <c r="G52" s="210"/>
      <c r="H52" s="210"/>
      <c r="I52" s="48"/>
      <c r="J52" s="48"/>
      <c r="K52" s="48"/>
      <c r="L52" s="48"/>
      <c r="M52" s="55"/>
    </row>
    <row r="53" spans="1:13" ht="12.75">
      <c r="A53" s="245" t="s">
        <v>232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233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187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9" t="s">
        <v>202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f>J48</f>
        <v>1218267</v>
      </c>
      <c r="K56" s="6">
        <f>K48</f>
        <v>1025452</v>
      </c>
      <c r="L56" s="6">
        <f>L48</f>
        <v>755430</v>
      </c>
      <c r="M56" s="6">
        <f>M48</f>
        <v>777217</v>
      </c>
    </row>
    <row r="57" spans="1:13" ht="12.75">
      <c r="A57" s="212" t="s">
        <v>219</v>
      </c>
      <c r="B57" s="213"/>
      <c r="C57" s="213"/>
      <c r="D57" s="213"/>
      <c r="E57" s="213"/>
      <c r="F57" s="213"/>
      <c r="G57" s="213"/>
      <c r="H57" s="214"/>
      <c r="I57" s="1">
        <v>158</v>
      </c>
      <c r="J57" s="46">
        <f>SUM(J58:J64)</f>
        <v>6091</v>
      </c>
      <c r="K57" s="46">
        <f>SUM(K58:K64)</f>
        <v>6033</v>
      </c>
      <c r="L57" s="46">
        <f>SUM(L58:L64)</f>
        <v>18593</v>
      </c>
      <c r="M57" s="46">
        <f>SUM(M58:M64)</f>
        <v>-3054</v>
      </c>
    </row>
    <row r="58" spans="1:13" ht="12.75">
      <c r="A58" s="212" t="s">
        <v>226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227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22.5" customHeight="1">
      <c r="A60" s="212" t="s">
        <v>43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6091</v>
      </c>
      <c r="K60" s="7">
        <v>6033</v>
      </c>
      <c r="L60" s="7">
        <v>18593</v>
      </c>
      <c r="M60" s="7">
        <v>-3054</v>
      </c>
    </row>
    <row r="61" spans="1:13" ht="12.75">
      <c r="A61" s="212" t="s">
        <v>228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229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230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231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220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191</v>
      </c>
      <c r="B66" s="213"/>
      <c r="C66" s="213"/>
      <c r="D66" s="213"/>
      <c r="E66" s="213"/>
      <c r="F66" s="213"/>
      <c r="G66" s="213"/>
      <c r="H66" s="214"/>
      <c r="I66" s="1">
        <v>167</v>
      </c>
      <c r="J66" s="46">
        <f>J57-J65</f>
        <v>6091</v>
      </c>
      <c r="K66" s="46">
        <f>K57-K65</f>
        <v>6033</v>
      </c>
      <c r="L66" s="46">
        <f>L57-L65</f>
        <v>18593</v>
      </c>
      <c r="M66" s="46">
        <f>M57-M65</f>
        <v>-3054</v>
      </c>
    </row>
    <row r="67" spans="1:13" ht="12.75">
      <c r="A67" s="212" t="s">
        <v>192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4">
        <f>J56+J66</f>
        <v>1224358</v>
      </c>
      <c r="K67" s="54">
        <f>K56+K66</f>
        <v>1031485</v>
      </c>
      <c r="L67" s="54">
        <f>L56+L66</f>
        <v>774023</v>
      </c>
      <c r="M67" s="54">
        <f>M56+M66</f>
        <v>774163</v>
      </c>
    </row>
    <row r="68" spans="1:13" ht="12.75" customHeight="1">
      <c r="A68" s="252" t="s">
        <v>310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186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232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233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4:H64"/>
    <mergeCell ref="A70:H70"/>
    <mergeCell ref="A58:H58"/>
    <mergeCell ref="A59:H59"/>
    <mergeCell ref="A60:H60"/>
    <mergeCell ref="A61:H61"/>
    <mergeCell ref="A63:H63"/>
    <mergeCell ref="A47:H47"/>
    <mergeCell ref="A48:H48"/>
    <mergeCell ref="A49:H49"/>
    <mergeCell ref="A50:H50"/>
    <mergeCell ref="A51:M51"/>
    <mergeCell ref="A56:H56"/>
    <mergeCell ref="A55:M55"/>
    <mergeCell ref="A52:H52"/>
    <mergeCell ref="A53:H53"/>
    <mergeCell ref="A54:H54"/>
    <mergeCell ref="A38:H38"/>
    <mergeCell ref="A39:H39"/>
    <mergeCell ref="A40:H40"/>
    <mergeCell ref="A41:H41"/>
    <mergeCell ref="A42:H42"/>
    <mergeCell ref="A43:H43"/>
    <mergeCell ref="A46:H46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6" t="s">
        <v>162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00" t="s">
        <v>328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33.75">
      <c r="A4" s="258" t="s">
        <v>57</v>
      </c>
      <c r="B4" s="258"/>
      <c r="C4" s="258"/>
      <c r="D4" s="258"/>
      <c r="E4" s="258"/>
      <c r="F4" s="258"/>
      <c r="G4" s="258"/>
      <c r="H4" s="258"/>
      <c r="I4" s="59" t="s">
        <v>276</v>
      </c>
      <c r="J4" s="60" t="s">
        <v>316</v>
      </c>
      <c r="K4" s="60" t="s">
        <v>317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1">
        <v>2</v>
      </c>
      <c r="J5" s="62" t="s">
        <v>280</v>
      </c>
      <c r="K5" s="62" t="s">
        <v>281</v>
      </c>
    </row>
    <row r="6" spans="1:11" ht="12.75">
      <c r="A6" s="218" t="s">
        <v>154</v>
      </c>
      <c r="B6" s="234"/>
      <c r="C6" s="234"/>
      <c r="D6" s="234"/>
      <c r="E6" s="234"/>
      <c r="F6" s="234"/>
      <c r="G6" s="234"/>
      <c r="H6" s="234"/>
      <c r="I6" s="260"/>
      <c r="J6" s="260"/>
      <c r="K6" s="261"/>
    </row>
    <row r="7" spans="1:11" ht="12.75">
      <c r="A7" s="206" t="s">
        <v>38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39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40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41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49</v>
      </c>
      <c r="B12" s="207"/>
      <c r="C12" s="207"/>
      <c r="D12" s="207"/>
      <c r="E12" s="207"/>
      <c r="F12" s="207"/>
      <c r="G12" s="207"/>
      <c r="H12" s="207"/>
      <c r="I12" s="1">
        <v>6</v>
      </c>
      <c r="J12" s="5"/>
      <c r="K12" s="7"/>
    </row>
    <row r="13" spans="1:11" ht="12.75">
      <c r="A13" s="212" t="s">
        <v>155</v>
      </c>
      <c r="B13" s="213"/>
      <c r="C13" s="213"/>
      <c r="D13" s="213"/>
      <c r="E13" s="213"/>
      <c r="F13" s="213"/>
      <c r="G13" s="213"/>
      <c r="H13" s="213"/>
      <c r="I13" s="1">
        <v>7</v>
      </c>
      <c r="J13" s="57">
        <f>SUM(J7:J12)</f>
        <v>0</v>
      </c>
      <c r="K13" s="46">
        <f>SUM(K7:K12)</f>
        <v>0</v>
      </c>
    </row>
    <row r="14" spans="1:11" ht="12.75">
      <c r="A14" s="206" t="s">
        <v>50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51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52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53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12" t="s">
        <v>156</v>
      </c>
      <c r="B18" s="213"/>
      <c r="C18" s="213"/>
      <c r="D18" s="213"/>
      <c r="E18" s="213"/>
      <c r="F18" s="213"/>
      <c r="G18" s="213"/>
      <c r="H18" s="213"/>
      <c r="I18" s="1">
        <v>12</v>
      </c>
      <c r="J18" s="57">
        <f>SUM(J14:J17)</f>
        <v>0</v>
      </c>
      <c r="K18" s="46">
        <f>SUM(K14:K17)</f>
        <v>0</v>
      </c>
    </row>
    <row r="19" spans="1:11" ht="12.75">
      <c r="A19" s="212" t="s">
        <v>34</v>
      </c>
      <c r="B19" s="213"/>
      <c r="C19" s="213"/>
      <c r="D19" s="213"/>
      <c r="E19" s="213"/>
      <c r="F19" s="213"/>
      <c r="G19" s="213"/>
      <c r="H19" s="213"/>
      <c r="I19" s="1">
        <v>13</v>
      </c>
      <c r="J19" s="57">
        <f>IF(J13&gt;J18,J13-J18,0)</f>
        <v>0</v>
      </c>
      <c r="K19" s="46">
        <f>IF(K13&gt;K18,K13-K18,0)</f>
        <v>0</v>
      </c>
    </row>
    <row r="20" spans="1:11" ht="12.75">
      <c r="A20" s="212" t="s">
        <v>35</v>
      </c>
      <c r="B20" s="213"/>
      <c r="C20" s="213"/>
      <c r="D20" s="213"/>
      <c r="E20" s="213"/>
      <c r="F20" s="213"/>
      <c r="G20" s="213"/>
      <c r="H20" s="213"/>
      <c r="I20" s="1">
        <v>14</v>
      </c>
      <c r="J20" s="57">
        <f>IF(J18&gt;J13,J18-J13,0)</f>
        <v>0</v>
      </c>
      <c r="K20" s="46">
        <f>IF(K18&gt;K13,K18-K13,0)</f>
        <v>0</v>
      </c>
    </row>
    <row r="21" spans="1:11" ht="12.75">
      <c r="A21" s="218" t="s">
        <v>157</v>
      </c>
      <c r="B21" s="234"/>
      <c r="C21" s="234"/>
      <c r="D21" s="234"/>
      <c r="E21" s="234"/>
      <c r="F21" s="234"/>
      <c r="G21" s="234"/>
      <c r="H21" s="234"/>
      <c r="I21" s="260"/>
      <c r="J21" s="260"/>
      <c r="K21" s="261"/>
    </row>
    <row r="22" spans="1:11" ht="12.75">
      <c r="A22" s="206" t="s">
        <v>176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177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178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179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180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12" t="s">
        <v>166</v>
      </c>
      <c r="B27" s="213"/>
      <c r="C27" s="213"/>
      <c r="D27" s="213"/>
      <c r="E27" s="213"/>
      <c r="F27" s="213"/>
      <c r="G27" s="213"/>
      <c r="H27" s="213"/>
      <c r="I27" s="1">
        <v>20</v>
      </c>
      <c r="J27" s="57">
        <f>SUM(J22:J26)</f>
        <v>0</v>
      </c>
      <c r="K27" s="46">
        <f>SUM(K22:K26)</f>
        <v>0</v>
      </c>
    </row>
    <row r="28" spans="1:11" ht="12.75">
      <c r="A28" s="206" t="s">
        <v>113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/>
      <c r="K28" s="7"/>
    </row>
    <row r="29" spans="1:11" ht="12.75">
      <c r="A29" s="206" t="s">
        <v>114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14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57">
        <f>SUM(J28:J30)</f>
        <v>0</v>
      </c>
      <c r="K31" s="46">
        <f>SUM(K28:K30)</f>
        <v>0</v>
      </c>
    </row>
    <row r="32" spans="1:11" ht="12.75">
      <c r="A32" s="212" t="s">
        <v>36</v>
      </c>
      <c r="B32" s="213"/>
      <c r="C32" s="213"/>
      <c r="D32" s="213"/>
      <c r="E32" s="213"/>
      <c r="F32" s="213"/>
      <c r="G32" s="213"/>
      <c r="H32" s="213"/>
      <c r="I32" s="1">
        <v>25</v>
      </c>
      <c r="J32" s="57">
        <f>IF(J27&gt;J31,J27-J31,0)</f>
        <v>0</v>
      </c>
      <c r="K32" s="46">
        <f>IF(K27&gt;K31,K27-K31,0)</f>
        <v>0</v>
      </c>
    </row>
    <row r="33" spans="1:11" ht="12.75">
      <c r="A33" s="212" t="s">
        <v>37</v>
      </c>
      <c r="B33" s="213"/>
      <c r="C33" s="213"/>
      <c r="D33" s="213"/>
      <c r="E33" s="213"/>
      <c r="F33" s="213"/>
      <c r="G33" s="213"/>
      <c r="H33" s="213"/>
      <c r="I33" s="1">
        <v>26</v>
      </c>
      <c r="J33" s="57">
        <f>IF(J31&gt;J27,J31-J27,0)</f>
        <v>0</v>
      </c>
      <c r="K33" s="46">
        <f>IF(K31&gt;K27,K31-K27,0)</f>
        <v>0</v>
      </c>
    </row>
    <row r="34" spans="1:11" ht="12.75">
      <c r="A34" s="218" t="s">
        <v>158</v>
      </c>
      <c r="B34" s="234"/>
      <c r="C34" s="234"/>
      <c r="D34" s="234"/>
      <c r="E34" s="234"/>
      <c r="F34" s="234"/>
      <c r="G34" s="234"/>
      <c r="H34" s="234"/>
      <c r="I34" s="260"/>
      <c r="J34" s="260"/>
      <c r="K34" s="261"/>
    </row>
    <row r="35" spans="1:11" ht="12.75">
      <c r="A35" s="206" t="s">
        <v>172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27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28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12" t="s">
        <v>66</v>
      </c>
      <c r="B38" s="213"/>
      <c r="C38" s="213"/>
      <c r="D38" s="213"/>
      <c r="E38" s="213"/>
      <c r="F38" s="213"/>
      <c r="G38" s="213"/>
      <c r="H38" s="213"/>
      <c r="I38" s="1">
        <v>30</v>
      </c>
      <c r="J38" s="57">
        <f>SUM(J35:J37)</f>
        <v>0</v>
      </c>
      <c r="K38" s="46">
        <f>SUM(K35:K37)</f>
        <v>0</v>
      </c>
    </row>
    <row r="39" spans="1:11" ht="12.75">
      <c r="A39" s="206" t="s">
        <v>29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30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31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32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33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12" t="s">
        <v>67</v>
      </c>
      <c r="B44" s="213"/>
      <c r="C44" s="213"/>
      <c r="D44" s="213"/>
      <c r="E44" s="213"/>
      <c r="F44" s="213"/>
      <c r="G44" s="213"/>
      <c r="H44" s="213"/>
      <c r="I44" s="1">
        <v>36</v>
      </c>
      <c r="J44" s="57">
        <f>SUM(J39:J43)</f>
        <v>0</v>
      </c>
      <c r="K44" s="46">
        <f>SUM(K39:K43)</f>
        <v>0</v>
      </c>
    </row>
    <row r="45" spans="1:11" ht="12.75">
      <c r="A45" s="212" t="s">
        <v>15</v>
      </c>
      <c r="B45" s="213"/>
      <c r="C45" s="213"/>
      <c r="D45" s="213"/>
      <c r="E45" s="213"/>
      <c r="F45" s="213"/>
      <c r="G45" s="213"/>
      <c r="H45" s="213"/>
      <c r="I45" s="1">
        <v>37</v>
      </c>
      <c r="J45" s="57">
        <f>IF(J38&gt;J44,J38-J44,0)</f>
        <v>0</v>
      </c>
      <c r="K45" s="46">
        <f>IF(K38&gt;K44,K38-K44,0)</f>
        <v>0</v>
      </c>
    </row>
    <row r="46" spans="1:11" ht="12.75">
      <c r="A46" s="212" t="s">
        <v>16</v>
      </c>
      <c r="B46" s="213"/>
      <c r="C46" s="213"/>
      <c r="D46" s="213"/>
      <c r="E46" s="213"/>
      <c r="F46" s="213"/>
      <c r="G46" s="213"/>
      <c r="H46" s="213"/>
      <c r="I46" s="1">
        <v>38</v>
      </c>
      <c r="J46" s="57">
        <f>IF(J44&gt;J38,J44-J38,0)</f>
        <v>0</v>
      </c>
      <c r="K46" s="46">
        <f>IF(K44&gt;K38,K44-K38,0)</f>
        <v>0</v>
      </c>
    </row>
    <row r="47" spans="1:11" ht="12.75">
      <c r="A47" s="206" t="s">
        <v>68</v>
      </c>
      <c r="B47" s="207"/>
      <c r="C47" s="207"/>
      <c r="D47" s="207"/>
      <c r="E47" s="207"/>
      <c r="F47" s="207"/>
      <c r="G47" s="207"/>
      <c r="H47" s="207"/>
      <c r="I47" s="1">
        <v>39</v>
      </c>
      <c r="J47" s="57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06" t="s">
        <v>69</v>
      </c>
      <c r="B48" s="207"/>
      <c r="C48" s="207"/>
      <c r="D48" s="207"/>
      <c r="E48" s="207"/>
      <c r="F48" s="207"/>
      <c r="G48" s="207"/>
      <c r="H48" s="207"/>
      <c r="I48" s="1">
        <v>40</v>
      </c>
      <c r="J48" s="57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>
      <c r="A49" s="206" t="s">
        <v>159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/>
      <c r="K49" s="7"/>
    </row>
    <row r="50" spans="1:11" ht="12.75">
      <c r="A50" s="206" t="s">
        <v>173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24" t="s">
        <v>175</v>
      </c>
      <c r="B52" s="225"/>
      <c r="C52" s="225"/>
      <c r="D52" s="225"/>
      <c r="E52" s="225"/>
      <c r="F52" s="225"/>
      <c r="G52" s="225"/>
      <c r="H52" s="225"/>
      <c r="I52" s="4">
        <v>44</v>
      </c>
      <c r="J52" s="58">
        <f>J49+J50-J51</f>
        <v>0</v>
      </c>
      <c r="K52" s="54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3:H43"/>
    <mergeCell ref="A44:H44"/>
    <mergeCell ref="A41:H41"/>
    <mergeCell ref="A42:H42"/>
    <mergeCell ref="A27:H27"/>
    <mergeCell ref="A28:H28"/>
    <mergeCell ref="A29:H29"/>
    <mergeCell ref="A30:H30"/>
    <mergeCell ref="A31:H31"/>
    <mergeCell ref="A32:H32"/>
    <mergeCell ref="A35:H35"/>
    <mergeCell ref="A36:H36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9" sqref="J19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6" t="s">
        <v>195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2" t="s">
        <v>344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200" t="s">
        <v>334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33.75">
      <c r="A4" s="258" t="s">
        <v>57</v>
      </c>
      <c r="B4" s="258"/>
      <c r="C4" s="258"/>
      <c r="D4" s="258"/>
      <c r="E4" s="258"/>
      <c r="F4" s="258"/>
      <c r="G4" s="258"/>
      <c r="H4" s="258"/>
      <c r="I4" s="59" t="s">
        <v>276</v>
      </c>
      <c r="J4" s="60" t="s">
        <v>316</v>
      </c>
      <c r="K4" s="60" t="s">
        <v>317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5">
        <v>2</v>
      </c>
      <c r="J5" s="66" t="s">
        <v>280</v>
      </c>
      <c r="K5" s="66" t="s">
        <v>281</v>
      </c>
    </row>
    <row r="6" spans="1:11" ht="12.75">
      <c r="A6" s="218" t="s">
        <v>154</v>
      </c>
      <c r="B6" s="234"/>
      <c r="C6" s="234"/>
      <c r="D6" s="234"/>
      <c r="E6" s="234"/>
      <c r="F6" s="234"/>
      <c r="G6" s="234"/>
      <c r="H6" s="234"/>
      <c r="I6" s="260"/>
      <c r="J6" s="260"/>
      <c r="K6" s="261"/>
    </row>
    <row r="7" spans="1:11" ht="12.75">
      <c r="A7" s="206" t="s">
        <v>197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6314882</v>
      </c>
      <c r="K7" s="7">
        <v>6335750</v>
      </c>
    </row>
    <row r="8" spans="1:11" ht="12.75">
      <c r="A8" s="206" t="s">
        <v>117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2336</v>
      </c>
      <c r="K8" s="7">
        <v>1612</v>
      </c>
    </row>
    <row r="9" spans="1:11" ht="12.75">
      <c r="A9" s="206" t="s">
        <v>118</v>
      </c>
      <c r="B9" s="207"/>
      <c r="C9" s="207"/>
      <c r="D9" s="207"/>
      <c r="E9" s="207"/>
      <c r="F9" s="207"/>
      <c r="G9" s="207"/>
      <c r="H9" s="207"/>
      <c r="I9" s="1">
        <v>3</v>
      </c>
      <c r="J9" s="7"/>
      <c r="K9" s="7"/>
    </row>
    <row r="10" spans="1:11" ht="12.75">
      <c r="A10" s="206" t="s">
        <v>119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92076</v>
      </c>
      <c r="K10" s="7">
        <v>44752</v>
      </c>
    </row>
    <row r="11" spans="1:11" ht="12.75">
      <c r="A11" s="206" t="s">
        <v>120</v>
      </c>
      <c r="B11" s="207"/>
      <c r="C11" s="207"/>
      <c r="D11" s="207"/>
      <c r="E11" s="207"/>
      <c r="F11" s="207"/>
      <c r="G11" s="207"/>
      <c r="H11" s="207"/>
      <c r="I11" s="1">
        <v>5</v>
      </c>
      <c r="J11" s="7"/>
      <c r="K11" s="7"/>
    </row>
    <row r="12" spans="1:11" ht="12.75">
      <c r="A12" s="212" t="s">
        <v>196</v>
      </c>
      <c r="B12" s="213"/>
      <c r="C12" s="213"/>
      <c r="D12" s="213"/>
      <c r="E12" s="213"/>
      <c r="F12" s="213"/>
      <c r="G12" s="213"/>
      <c r="H12" s="213"/>
      <c r="I12" s="1">
        <v>6</v>
      </c>
      <c r="J12" s="57">
        <f>SUM(J7:J11)</f>
        <v>6409294</v>
      </c>
      <c r="K12" s="46">
        <f>SUM(K7:K11)</f>
        <v>6382114</v>
      </c>
    </row>
    <row r="13" spans="1:11" ht="12.75">
      <c r="A13" s="206" t="s">
        <v>121</v>
      </c>
      <c r="B13" s="207"/>
      <c r="C13" s="207"/>
      <c r="D13" s="207"/>
      <c r="E13" s="207"/>
      <c r="F13" s="207"/>
      <c r="G13" s="207"/>
      <c r="H13" s="207"/>
      <c r="I13" s="1">
        <v>7</v>
      </c>
      <c r="J13" s="7">
        <v>5046481</v>
      </c>
      <c r="K13" s="7">
        <v>5695742</v>
      </c>
    </row>
    <row r="14" spans="1:11" ht="12.75">
      <c r="A14" s="206" t="s">
        <v>122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35778</v>
      </c>
      <c r="K14" s="7">
        <v>37444</v>
      </c>
    </row>
    <row r="15" spans="1:11" ht="12.75">
      <c r="A15" s="206" t="s">
        <v>123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/>
      <c r="K15" s="7"/>
    </row>
    <row r="16" spans="1:11" ht="12.75">
      <c r="A16" s="206" t="s">
        <v>124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143233</v>
      </c>
      <c r="K16" s="7">
        <v>117009</v>
      </c>
    </row>
    <row r="17" spans="1:11" ht="12.75">
      <c r="A17" s="206" t="s">
        <v>125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626047</v>
      </c>
      <c r="K17" s="7">
        <v>437232</v>
      </c>
    </row>
    <row r="18" spans="1:11" ht="12.75">
      <c r="A18" s="206" t="s">
        <v>126</v>
      </c>
      <c r="B18" s="207"/>
      <c r="C18" s="207"/>
      <c r="D18" s="207"/>
      <c r="E18" s="207"/>
      <c r="F18" s="207"/>
      <c r="G18" s="207"/>
      <c r="H18" s="207"/>
      <c r="I18" s="1">
        <v>12</v>
      </c>
      <c r="J18" s="7">
        <v>103226</v>
      </c>
      <c r="K18" s="7">
        <v>72828</v>
      </c>
    </row>
    <row r="19" spans="1:11" ht="12.75">
      <c r="A19" s="212" t="s">
        <v>45</v>
      </c>
      <c r="B19" s="213"/>
      <c r="C19" s="213"/>
      <c r="D19" s="213"/>
      <c r="E19" s="213"/>
      <c r="F19" s="213"/>
      <c r="G19" s="213"/>
      <c r="H19" s="213"/>
      <c r="I19" s="1">
        <v>13</v>
      </c>
      <c r="J19" s="57">
        <f>SUM(J13:J18)</f>
        <v>5954765</v>
      </c>
      <c r="K19" s="46">
        <f>SUM(K13:K18)</f>
        <v>6360255</v>
      </c>
    </row>
    <row r="20" spans="1:11" ht="24.75" customHeight="1">
      <c r="A20" s="212" t="s">
        <v>106</v>
      </c>
      <c r="B20" s="266"/>
      <c r="C20" s="266"/>
      <c r="D20" s="266"/>
      <c r="E20" s="266"/>
      <c r="F20" s="266"/>
      <c r="G20" s="266"/>
      <c r="H20" s="267"/>
      <c r="I20" s="1">
        <v>14</v>
      </c>
      <c r="J20" s="57">
        <f>IF(J12&gt;J19,J12-J19,0)</f>
        <v>454529</v>
      </c>
      <c r="K20" s="46">
        <f>IF(K12&gt;K19,K12-K19,0)</f>
        <v>21859</v>
      </c>
    </row>
    <row r="21" spans="1:11" ht="25.5" customHeight="1">
      <c r="A21" s="215" t="s">
        <v>107</v>
      </c>
      <c r="B21" s="264"/>
      <c r="C21" s="264"/>
      <c r="D21" s="264"/>
      <c r="E21" s="264"/>
      <c r="F21" s="264"/>
      <c r="G21" s="264"/>
      <c r="H21" s="265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18" t="s">
        <v>157</v>
      </c>
      <c r="B22" s="234"/>
      <c r="C22" s="234"/>
      <c r="D22" s="234"/>
      <c r="E22" s="234"/>
      <c r="F22" s="234"/>
      <c r="G22" s="234"/>
      <c r="H22" s="234"/>
      <c r="I22" s="260"/>
      <c r="J22" s="260"/>
      <c r="K22" s="261"/>
    </row>
    <row r="23" spans="1:11" ht="12.75">
      <c r="A23" s="206" t="s">
        <v>163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>
        <v>644</v>
      </c>
      <c r="K23" s="7">
        <v>112</v>
      </c>
    </row>
    <row r="24" spans="1:11" ht="12.75">
      <c r="A24" s="206" t="s">
        <v>164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/>
      <c r="K24" s="7"/>
    </row>
    <row r="25" spans="1:11" ht="12.75">
      <c r="A25" s="206" t="s">
        <v>318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/>
      <c r="K25" s="7"/>
    </row>
    <row r="26" spans="1:11" ht="12.75">
      <c r="A26" s="206" t="s">
        <v>319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412927</v>
      </c>
      <c r="K26" s="7">
        <v>252061</v>
      </c>
    </row>
    <row r="27" spans="1:11" ht="12.75">
      <c r="A27" s="206" t="s">
        <v>165</v>
      </c>
      <c r="B27" s="207"/>
      <c r="C27" s="207"/>
      <c r="D27" s="207"/>
      <c r="E27" s="207"/>
      <c r="F27" s="207"/>
      <c r="G27" s="207"/>
      <c r="H27" s="207"/>
      <c r="I27" s="1">
        <v>20</v>
      </c>
      <c r="J27" s="7">
        <v>276</v>
      </c>
      <c r="K27" s="7">
        <v>341</v>
      </c>
    </row>
    <row r="28" spans="1:11" ht="12.75">
      <c r="A28" s="212" t="s">
        <v>112</v>
      </c>
      <c r="B28" s="213"/>
      <c r="C28" s="213"/>
      <c r="D28" s="213"/>
      <c r="E28" s="213"/>
      <c r="F28" s="213"/>
      <c r="G28" s="213"/>
      <c r="H28" s="213"/>
      <c r="I28" s="1">
        <v>21</v>
      </c>
      <c r="J28" s="57">
        <f>SUM(J23:J27)</f>
        <v>413847</v>
      </c>
      <c r="K28" s="46">
        <f>SUM(K23:K27)</f>
        <v>252514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>
        <v>174689</v>
      </c>
      <c r="K29" s="7">
        <v>37728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>
        <f>18916+70000</f>
        <v>88916</v>
      </c>
      <c r="K31" s="7">
        <f>7550</f>
        <v>7550</v>
      </c>
    </row>
    <row r="32" spans="1:11" ht="12.75">
      <c r="A32" s="212" t="s">
        <v>46</v>
      </c>
      <c r="B32" s="213"/>
      <c r="C32" s="213"/>
      <c r="D32" s="213"/>
      <c r="E32" s="213"/>
      <c r="F32" s="213"/>
      <c r="G32" s="213"/>
      <c r="H32" s="213"/>
      <c r="I32" s="1">
        <v>25</v>
      </c>
      <c r="J32" s="46">
        <f>SUM(J29:J31)</f>
        <v>263605</v>
      </c>
      <c r="K32" s="46">
        <f>SUM(K29:K31)</f>
        <v>45278</v>
      </c>
    </row>
    <row r="33" spans="1:11" ht="22.5" customHeight="1">
      <c r="A33" s="212" t="s">
        <v>108</v>
      </c>
      <c r="B33" s="213"/>
      <c r="C33" s="213"/>
      <c r="D33" s="213"/>
      <c r="E33" s="213"/>
      <c r="F33" s="213"/>
      <c r="G33" s="213"/>
      <c r="H33" s="213"/>
      <c r="I33" s="1">
        <v>26</v>
      </c>
      <c r="J33" s="57">
        <f>IF(J28&gt;J32,J28-J32,0)</f>
        <v>150242</v>
      </c>
      <c r="K33" s="46">
        <f>IF(K28&gt;K32,K28-K32,0)</f>
        <v>207236</v>
      </c>
    </row>
    <row r="34" spans="1:11" ht="24.75" customHeight="1">
      <c r="A34" s="212" t="s">
        <v>109</v>
      </c>
      <c r="B34" s="213"/>
      <c r="C34" s="213"/>
      <c r="D34" s="213"/>
      <c r="E34" s="213"/>
      <c r="F34" s="213"/>
      <c r="G34" s="213"/>
      <c r="H34" s="213"/>
      <c r="I34" s="1">
        <v>27</v>
      </c>
      <c r="J34" s="57">
        <f>IF(J32&gt;J28,J32-J28,0)</f>
        <v>0</v>
      </c>
      <c r="K34" s="46">
        <f>IF(K32&gt;K28,K32-K28,0)</f>
        <v>0</v>
      </c>
    </row>
    <row r="35" spans="1:11" ht="12.75">
      <c r="A35" s="218" t="s">
        <v>158</v>
      </c>
      <c r="B35" s="234"/>
      <c r="C35" s="234"/>
      <c r="D35" s="234"/>
      <c r="E35" s="234"/>
      <c r="F35" s="234"/>
      <c r="G35" s="234"/>
      <c r="H35" s="234"/>
      <c r="I35" s="260">
        <v>0</v>
      </c>
      <c r="J35" s="260"/>
      <c r="K35" s="261"/>
    </row>
    <row r="36" spans="1:11" ht="12.75">
      <c r="A36" s="206" t="s">
        <v>172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27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90398</v>
      </c>
      <c r="K37" s="7">
        <v>10089</v>
      </c>
    </row>
    <row r="38" spans="1:11" ht="12.75">
      <c r="A38" s="206" t="s">
        <v>28</v>
      </c>
      <c r="B38" s="207"/>
      <c r="C38" s="207"/>
      <c r="D38" s="207"/>
      <c r="E38" s="207"/>
      <c r="F38" s="207"/>
      <c r="G38" s="207"/>
      <c r="H38" s="207"/>
      <c r="I38" s="1">
        <v>30</v>
      </c>
      <c r="J38" s="7">
        <v>134245</v>
      </c>
      <c r="K38" s="7">
        <v>81484</v>
      </c>
    </row>
    <row r="39" spans="1:11" ht="12.75">
      <c r="A39" s="212" t="s">
        <v>47</v>
      </c>
      <c r="B39" s="213"/>
      <c r="C39" s="213"/>
      <c r="D39" s="213"/>
      <c r="E39" s="213"/>
      <c r="F39" s="213"/>
      <c r="G39" s="213"/>
      <c r="H39" s="213"/>
      <c r="I39" s="1">
        <v>31</v>
      </c>
      <c r="J39" s="57">
        <f>SUM(J36:J38)</f>
        <v>224643</v>
      </c>
      <c r="K39" s="46">
        <f>SUM(K36:K38)</f>
        <v>91573</v>
      </c>
    </row>
    <row r="40" spans="1:11" ht="12.75">
      <c r="A40" s="206" t="s">
        <v>29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236801</v>
      </c>
      <c r="K40" s="7">
        <v>234787</v>
      </c>
    </row>
    <row r="41" spans="1:11" ht="12.75">
      <c r="A41" s="206" t="s">
        <v>30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31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32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/>
      <c r="K43" s="7"/>
    </row>
    <row r="44" spans="1:11" ht="12.75">
      <c r="A44" s="206" t="s">
        <v>33</v>
      </c>
      <c r="B44" s="207"/>
      <c r="C44" s="207"/>
      <c r="D44" s="207"/>
      <c r="E44" s="207"/>
      <c r="F44" s="207"/>
      <c r="G44" s="207"/>
      <c r="H44" s="207"/>
      <c r="I44" s="1">
        <v>36</v>
      </c>
      <c r="J44" s="7">
        <v>35416</v>
      </c>
      <c r="K44" s="7">
        <v>28102</v>
      </c>
    </row>
    <row r="45" spans="1:11" ht="12.75">
      <c r="A45" s="212" t="s">
        <v>146</v>
      </c>
      <c r="B45" s="213"/>
      <c r="C45" s="213"/>
      <c r="D45" s="213"/>
      <c r="E45" s="213"/>
      <c r="F45" s="213"/>
      <c r="G45" s="213"/>
      <c r="H45" s="213"/>
      <c r="I45" s="1">
        <v>37</v>
      </c>
      <c r="J45" s="57">
        <f>SUM(J40:J44)</f>
        <v>272217</v>
      </c>
      <c r="K45" s="46">
        <f>SUM(K40:K44)</f>
        <v>262889</v>
      </c>
    </row>
    <row r="46" spans="1:11" ht="24.75" customHeight="1">
      <c r="A46" s="212" t="s">
        <v>160</v>
      </c>
      <c r="B46" s="213"/>
      <c r="C46" s="213"/>
      <c r="D46" s="213"/>
      <c r="E46" s="213"/>
      <c r="F46" s="213"/>
      <c r="G46" s="213"/>
      <c r="H46" s="213"/>
      <c r="I46" s="1">
        <v>38</v>
      </c>
      <c r="J46" s="57">
        <f>IF(J39&gt;J45,J39-J45,0)</f>
        <v>0</v>
      </c>
      <c r="K46" s="46">
        <f>IF(K39&gt;K45,K39-K45,0)</f>
        <v>0</v>
      </c>
    </row>
    <row r="47" spans="1:11" ht="25.5" customHeight="1">
      <c r="A47" s="212" t="s">
        <v>161</v>
      </c>
      <c r="B47" s="213"/>
      <c r="C47" s="213"/>
      <c r="D47" s="213"/>
      <c r="E47" s="213"/>
      <c r="F47" s="213"/>
      <c r="G47" s="213"/>
      <c r="H47" s="213"/>
      <c r="I47" s="1">
        <v>39</v>
      </c>
      <c r="J47" s="57">
        <f>IF(J45&gt;J39,J45-J39,0)</f>
        <v>47574</v>
      </c>
      <c r="K47" s="46">
        <f>IF(K45&gt;K39,K45-K39,0)</f>
        <v>171316</v>
      </c>
    </row>
    <row r="48" spans="1:11" ht="12.75">
      <c r="A48" s="212" t="s">
        <v>147</v>
      </c>
      <c r="B48" s="213"/>
      <c r="C48" s="213"/>
      <c r="D48" s="213"/>
      <c r="E48" s="213"/>
      <c r="F48" s="213"/>
      <c r="G48" s="213"/>
      <c r="H48" s="213"/>
      <c r="I48" s="1">
        <v>40</v>
      </c>
      <c r="J48" s="57">
        <f>IF(J20-J21+J33-J34+J46-J47&gt;0,J20-J21+J33-J34+J46-J47,0)</f>
        <v>557197</v>
      </c>
      <c r="K48" s="46">
        <f>IF(K20-K21+K33-K34+K46-K47&gt;0,K20-K21+K33-K34+K46-K47,0)</f>
        <v>57779</v>
      </c>
    </row>
    <row r="49" spans="1:11" ht="12.75">
      <c r="A49" s="212" t="s">
        <v>13</v>
      </c>
      <c r="B49" s="213"/>
      <c r="C49" s="213"/>
      <c r="D49" s="213"/>
      <c r="E49" s="213"/>
      <c r="F49" s="213"/>
      <c r="G49" s="213"/>
      <c r="H49" s="213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12" t="s">
        <v>159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>
        <v>1951873</v>
      </c>
      <c r="K50" s="7">
        <v>2366100</v>
      </c>
    </row>
    <row r="51" spans="1:11" ht="12.75">
      <c r="A51" s="212" t="s">
        <v>173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557197</v>
      </c>
      <c r="K51" s="7">
        <v>57779</v>
      </c>
    </row>
    <row r="52" spans="1:11" ht="12.75">
      <c r="A52" s="212" t="s">
        <v>174</v>
      </c>
      <c r="B52" s="213"/>
      <c r="C52" s="213"/>
      <c r="D52" s="213"/>
      <c r="E52" s="213"/>
      <c r="F52" s="213"/>
      <c r="G52" s="213"/>
      <c r="H52" s="213"/>
      <c r="I52" s="1">
        <v>44</v>
      </c>
      <c r="J52" s="7"/>
      <c r="K52" s="7"/>
    </row>
    <row r="53" spans="1:11" ht="12.75">
      <c r="A53" s="215" t="s">
        <v>175</v>
      </c>
      <c r="B53" s="216"/>
      <c r="C53" s="216"/>
      <c r="D53" s="216"/>
      <c r="E53" s="216"/>
      <c r="F53" s="216"/>
      <c r="G53" s="216"/>
      <c r="H53" s="216"/>
      <c r="I53" s="4">
        <v>45</v>
      </c>
      <c r="J53" s="58">
        <f>J50+J51-J52</f>
        <v>2509070</v>
      </c>
      <c r="K53" s="54">
        <f>K50+K51-K52</f>
        <v>2423879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4:H44"/>
    <mergeCell ref="A41:H41"/>
    <mergeCell ref="A42:H42"/>
    <mergeCell ref="A43:H43"/>
    <mergeCell ref="A27:H27"/>
    <mergeCell ref="A28:H28"/>
    <mergeCell ref="A29:H29"/>
    <mergeCell ref="A30:H30"/>
    <mergeCell ref="A31:H31"/>
    <mergeCell ref="A32:H32"/>
    <mergeCell ref="A35:K35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1:H21"/>
    <mergeCell ref="A22:K22"/>
    <mergeCell ref="A9:H9"/>
    <mergeCell ref="A10:H10"/>
    <mergeCell ref="A13:H13"/>
    <mergeCell ref="A14:H14"/>
    <mergeCell ref="A15:H15"/>
    <mergeCell ref="A16:H16"/>
    <mergeCell ref="A11:H11"/>
    <mergeCell ref="A1:K1"/>
    <mergeCell ref="A2:K2"/>
    <mergeCell ref="A4:H4"/>
    <mergeCell ref="A12:H12"/>
    <mergeCell ref="A5:H5"/>
    <mergeCell ref="A6:K6"/>
    <mergeCell ref="A7:H7"/>
    <mergeCell ref="A8:H8"/>
    <mergeCell ref="A3:K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7" sqref="J17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74" t="s">
        <v>278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8"/>
    </row>
    <row r="2" spans="1:12" ht="15.75">
      <c r="A2" s="35"/>
      <c r="B2" s="67"/>
      <c r="C2" s="286" t="s">
        <v>279</v>
      </c>
      <c r="D2" s="286"/>
      <c r="E2" s="120" t="s">
        <v>345</v>
      </c>
      <c r="F2" s="36" t="s">
        <v>248</v>
      </c>
      <c r="G2" s="287" t="s">
        <v>342</v>
      </c>
      <c r="H2" s="288"/>
      <c r="I2" s="284" t="s">
        <v>335</v>
      </c>
      <c r="J2" s="285"/>
      <c r="K2" s="285"/>
      <c r="L2" s="70"/>
    </row>
    <row r="3" spans="1:11" ht="23.25">
      <c r="A3" s="289" t="s">
        <v>340</v>
      </c>
      <c r="B3" s="289"/>
      <c r="C3" s="289"/>
      <c r="D3" s="289"/>
      <c r="E3" s="289"/>
      <c r="F3" s="289"/>
      <c r="G3" s="289"/>
      <c r="H3" s="289"/>
      <c r="I3" s="73" t="s">
        <v>302</v>
      </c>
      <c r="J3" s="74" t="s">
        <v>148</v>
      </c>
      <c r="K3" s="74" t="s">
        <v>149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6">
        <v>2</v>
      </c>
      <c r="J4" s="75" t="s">
        <v>280</v>
      </c>
      <c r="K4" s="75" t="s">
        <v>281</v>
      </c>
    </row>
    <row r="5" spans="1:11" ht="12.75">
      <c r="A5" s="276" t="s">
        <v>282</v>
      </c>
      <c r="B5" s="277"/>
      <c r="C5" s="277"/>
      <c r="D5" s="277"/>
      <c r="E5" s="277"/>
      <c r="F5" s="277"/>
      <c r="G5" s="277"/>
      <c r="H5" s="277"/>
      <c r="I5" s="37">
        <v>1</v>
      </c>
      <c r="J5" s="38">
        <v>19792159</v>
      </c>
      <c r="K5" s="38">
        <v>19792159</v>
      </c>
    </row>
    <row r="6" spans="1:11" ht="12.75">
      <c r="A6" s="276" t="s">
        <v>283</v>
      </c>
      <c r="B6" s="277"/>
      <c r="C6" s="277"/>
      <c r="D6" s="277"/>
      <c r="E6" s="277"/>
      <c r="F6" s="277"/>
      <c r="G6" s="277"/>
      <c r="H6" s="277"/>
      <c r="I6" s="37">
        <v>2</v>
      </c>
      <c r="J6" s="39">
        <v>0</v>
      </c>
      <c r="K6" s="39">
        <v>0</v>
      </c>
    </row>
    <row r="7" spans="1:11" ht="12.75">
      <c r="A7" s="276" t="s">
        <v>284</v>
      </c>
      <c r="B7" s="277"/>
      <c r="C7" s="277"/>
      <c r="D7" s="277"/>
      <c r="E7" s="277"/>
      <c r="F7" s="277"/>
      <c r="G7" s="277"/>
      <c r="H7" s="277"/>
      <c r="I7" s="37">
        <v>3</v>
      </c>
      <c r="J7" s="39">
        <v>385610</v>
      </c>
      <c r="K7" s="39">
        <v>451802</v>
      </c>
    </row>
    <row r="8" spans="1:11" ht="12.75">
      <c r="A8" s="276" t="s">
        <v>285</v>
      </c>
      <c r="B8" s="277"/>
      <c r="C8" s="277"/>
      <c r="D8" s="277"/>
      <c r="E8" s="277"/>
      <c r="F8" s="277"/>
      <c r="G8" s="277"/>
      <c r="H8" s="277"/>
      <c r="I8" s="37">
        <v>4</v>
      </c>
      <c r="J8" s="39">
        <v>3939881</v>
      </c>
      <c r="K8" s="39">
        <v>4403217</v>
      </c>
    </row>
    <row r="9" spans="1:11" ht="12.75">
      <c r="A9" s="276" t="s">
        <v>286</v>
      </c>
      <c r="B9" s="277"/>
      <c r="C9" s="277"/>
      <c r="D9" s="277"/>
      <c r="E9" s="277"/>
      <c r="F9" s="277"/>
      <c r="G9" s="277"/>
      <c r="H9" s="277"/>
      <c r="I9" s="37">
        <v>5</v>
      </c>
      <c r="J9" s="39">
        <v>1323819</v>
      </c>
      <c r="K9" s="39">
        <v>755430</v>
      </c>
    </row>
    <row r="10" spans="1:11" ht="12.75">
      <c r="A10" s="276" t="s">
        <v>287</v>
      </c>
      <c r="B10" s="277"/>
      <c r="C10" s="277"/>
      <c r="D10" s="277"/>
      <c r="E10" s="277"/>
      <c r="F10" s="277"/>
      <c r="G10" s="277"/>
      <c r="H10" s="277"/>
      <c r="I10" s="37">
        <v>6</v>
      </c>
      <c r="J10" s="39">
        <v>0</v>
      </c>
      <c r="K10" s="39">
        <v>0</v>
      </c>
    </row>
    <row r="11" spans="1:11" ht="12.75">
      <c r="A11" s="276" t="s">
        <v>288</v>
      </c>
      <c r="B11" s="277"/>
      <c r="C11" s="277"/>
      <c r="D11" s="277"/>
      <c r="E11" s="277"/>
      <c r="F11" s="277"/>
      <c r="G11" s="277"/>
      <c r="H11" s="277"/>
      <c r="I11" s="37">
        <v>7</v>
      </c>
      <c r="J11" s="39">
        <v>0</v>
      </c>
      <c r="K11" s="39">
        <v>0</v>
      </c>
    </row>
    <row r="12" spans="1:11" ht="12.75">
      <c r="A12" s="276" t="s">
        <v>289</v>
      </c>
      <c r="B12" s="277"/>
      <c r="C12" s="277"/>
      <c r="D12" s="277"/>
      <c r="E12" s="277"/>
      <c r="F12" s="277"/>
      <c r="G12" s="277"/>
      <c r="H12" s="277"/>
      <c r="I12" s="37">
        <v>8</v>
      </c>
      <c r="J12" s="39">
        <v>140292</v>
      </c>
      <c r="K12" s="39">
        <v>158885</v>
      </c>
    </row>
    <row r="13" spans="1:11" ht="12.75">
      <c r="A13" s="276" t="s">
        <v>290</v>
      </c>
      <c r="B13" s="277"/>
      <c r="C13" s="277"/>
      <c r="D13" s="277"/>
      <c r="E13" s="277"/>
      <c r="F13" s="277"/>
      <c r="G13" s="277"/>
      <c r="H13" s="277"/>
      <c r="I13" s="37">
        <v>9</v>
      </c>
      <c r="J13" s="39">
        <v>0</v>
      </c>
      <c r="K13" s="39">
        <v>0</v>
      </c>
    </row>
    <row r="14" spans="1:11" ht="12.75">
      <c r="A14" s="278" t="s">
        <v>291</v>
      </c>
      <c r="B14" s="279"/>
      <c r="C14" s="279"/>
      <c r="D14" s="279"/>
      <c r="E14" s="279"/>
      <c r="F14" s="279"/>
      <c r="G14" s="279"/>
      <c r="H14" s="279"/>
      <c r="I14" s="37">
        <v>10</v>
      </c>
      <c r="J14" s="71">
        <f>SUM(J5:J13)</f>
        <v>25581761</v>
      </c>
      <c r="K14" s="71">
        <f>SUM(K5:K13)</f>
        <v>25561493</v>
      </c>
    </row>
    <row r="15" spans="1:11" ht="12.75">
      <c r="A15" s="276" t="s">
        <v>292</v>
      </c>
      <c r="B15" s="277"/>
      <c r="C15" s="277"/>
      <c r="D15" s="277"/>
      <c r="E15" s="277"/>
      <c r="F15" s="277"/>
      <c r="G15" s="277"/>
      <c r="H15" s="277"/>
      <c r="I15" s="37">
        <v>11</v>
      </c>
      <c r="J15" s="39">
        <v>0</v>
      </c>
      <c r="K15" s="39">
        <v>0</v>
      </c>
    </row>
    <row r="16" spans="1:11" ht="12.75">
      <c r="A16" s="276" t="s">
        <v>293</v>
      </c>
      <c r="B16" s="277"/>
      <c r="C16" s="277"/>
      <c r="D16" s="277"/>
      <c r="E16" s="277"/>
      <c r="F16" s="277"/>
      <c r="G16" s="277"/>
      <c r="H16" s="277"/>
      <c r="I16" s="37">
        <v>12</v>
      </c>
      <c r="J16" s="39">
        <v>39456</v>
      </c>
      <c r="K16" s="39">
        <v>18593</v>
      </c>
    </row>
    <row r="17" spans="1:11" ht="12.75">
      <c r="A17" s="276" t="s">
        <v>294</v>
      </c>
      <c r="B17" s="277"/>
      <c r="C17" s="277"/>
      <c r="D17" s="277"/>
      <c r="E17" s="277"/>
      <c r="F17" s="277"/>
      <c r="G17" s="277"/>
      <c r="H17" s="277"/>
      <c r="I17" s="37">
        <v>13</v>
      </c>
      <c r="J17" s="39">
        <v>0</v>
      </c>
      <c r="K17" s="39">
        <v>0</v>
      </c>
    </row>
    <row r="18" spans="1:11" ht="12.75">
      <c r="A18" s="276" t="s">
        <v>295</v>
      </c>
      <c r="B18" s="277"/>
      <c r="C18" s="277"/>
      <c r="D18" s="277"/>
      <c r="E18" s="277"/>
      <c r="F18" s="277"/>
      <c r="G18" s="277"/>
      <c r="H18" s="277"/>
      <c r="I18" s="37">
        <v>14</v>
      </c>
      <c r="J18" s="39">
        <v>0</v>
      </c>
      <c r="K18" s="39">
        <v>0</v>
      </c>
    </row>
    <row r="19" spans="1:11" ht="12.75">
      <c r="A19" s="276" t="s">
        <v>296</v>
      </c>
      <c r="B19" s="277"/>
      <c r="C19" s="277"/>
      <c r="D19" s="277"/>
      <c r="E19" s="277"/>
      <c r="F19" s="277"/>
      <c r="G19" s="277"/>
      <c r="H19" s="277"/>
      <c r="I19" s="37">
        <v>15</v>
      </c>
      <c r="J19" s="39">
        <v>0</v>
      </c>
      <c r="K19" s="39">
        <v>0</v>
      </c>
    </row>
    <row r="20" spans="1:11" ht="12.75">
      <c r="A20" s="276" t="s">
        <v>297</v>
      </c>
      <c r="B20" s="277"/>
      <c r="C20" s="277"/>
      <c r="D20" s="277"/>
      <c r="E20" s="277"/>
      <c r="F20" s="277"/>
      <c r="G20" s="277"/>
      <c r="H20" s="277"/>
      <c r="I20" s="37">
        <v>16</v>
      </c>
      <c r="J20" s="39">
        <v>1323819</v>
      </c>
      <c r="K20" s="39">
        <v>755430</v>
      </c>
    </row>
    <row r="21" spans="1:11" ht="12.75">
      <c r="A21" s="278" t="s">
        <v>298</v>
      </c>
      <c r="B21" s="279"/>
      <c r="C21" s="279"/>
      <c r="D21" s="279"/>
      <c r="E21" s="279"/>
      <c r="F21" s="279"/>
      <c r="G21" s="279"/>
      <c r="H21" s="279"/>
      <c r="I21" s="37">
        <v>17</v>
      </c>
      <c r="J21" s="72">
        <f>SUM(J15:J20)</f>
        <v>1363275</v>
      </c>
      <c r="K21" s="72">
        <f>SUM(K15:K20)</f>
        <v>774023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299</v>
      </c>
      <c r="B23" s="269"/>
      <c r="C23" s="269"/>
      <c r="D23" s="269"/>
      <c r="E23" s="269"/>
      <c r="F23" s="269"/>
      <c r="G23" s="269"/>
      <c r="H23" s="269"/>
      <c r="I23" s="40">
        <v>18</v>
      </c>
      <c r="J23" s="38"/>
      <c r="K23" s="38"/>
    </row>
    <row r="24" spans="1:11" ht="17.25" customHeight="1">
      <c r="A24" s="270" t="s">
        <v>300</v>
      </c>
      <c r="B24" s="271"/>
      <c r="C24" s="271"/>
      <c r="D24" s="271"/>
      <c r="E24" s="271"/>
      <c r="F24" s="271"/>
      <c r="G24" s="271"/>
      <c r="H24" s="271"/>
      <c r="I24" s="41">
        <v>19</v>
      </c>
      <c r="J24" s="72"/>
      <c r="K24" s="72"/>
    </row>
    <row r="25" spans="1:11" ht="30" customHeight="1">
      <c r="A25" s="272" t="s">
        <v>301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7">
    <mergeCell ref="I2:K2"/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H65536 I2 I1:IV1 L2:IV2 I3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91" t="s">
        <v>277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292" t="s">
        <v>313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Nataša Godler</cp:lastModifiedBy>
  <cp:lastPrinted>2017-07-27T15:20:27Z</cp:lastPrinted>
  <dcterms:created xsi:type="dcterms:W3CDTF">2008-10-17T11:51:54Z</dcterms:created>
  <dcterms:modified xsi:type="dcterms:W3CDTF">2017-08-21T07:12:18Z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